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CVČ auto\Stavba\E mail\"/>
    </mc:Choice>
  </mc:AlternateContent>
  <xr:revisionPtr revIDLastSave="0" documentId="13_ncr:1_{FE98D6D8-E1EB-492A-B107-567D9F880D40}" xr6:coauthVersionLast="47" xr6:coauthVersionMax="47" xr10:uidLastSave="{00000000-0000-0000-0000-000000000000}"/>
  <bookViews>
    <workbookView xWindow="28680" yWindow="-120" windowWidth="29040" windowHeight="15840" xr2:uid="{9DE3D2D0-7951-4CF0-961C-C8A5D4AB9F3E}"/>
  </bookViews>
  <sheets>
    <sheet name="Rekapitulácia" sheetId="1" r:id="rId1"/>
    <sheet name="Krycí list stavby" sheetId="2" r:id="rId2"/>
    <sheet name="SO 15495" sheetId="3" r:id="rId3"/>
    <sheet name="SO 15496" sheetId="4" r:id="rId4"/>
  </sheets>
  <definedNames>
    <definedName name="_xlnm.Print_Area" localSheetId="2">'SO 15495'!$B$2:$V$168</definedName>
    <definedName name="_xlnm.Print_Area" localSheetId="3">'SO 15496'!$B$2:$V$179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E18" i="2"/>
  <c r="D18" i="2"/>
  <c r="C18" i="2"/>
  <c r="D15" i="2"/>
  <c r="F9" i="1"/>
  <c r="D9" i="1"/>
  <c r="E8" i="1"/>
  <c r="E7" i="1"/>
  <c r="E9" i="1" s="1"/>
  <c r="K8" i="1"/>
  <c r="H29" i="4"/>
  <c r="P29" i="4" s="1"/>
  <c r="P16" i="4"/>
  <c r="Z179" i="4"/>
  <c r="V176" i="4"/>
  <c r="V178" i="4" s="1"/>
  <c r="I70" i="4" s="1"/>
  <c r="K175" i="4"/>
  <c r="J175" i="4"/>
  <c r="S175" i="4"/>
  <c r="M175" i="4"/>
  <c r="I175" i="4"/>
  <c r="K174" i="4"/>
  <c r="J174" i="4"/>
  <c r="S174" i="4"/>
  <c r="M174" i="4"/>
  <c r="I174" i="4"/>
  <c r="K173" i="4"/>
  <c r="J173" i="4"/>
  <c r="S173" i="4"/>
  <c r="M173" i="4"/>
  <c r="I173" i="4"/>
  <c r="K172" i="4"/>
  <c r="J172" i="4"/>
  <c r="S172" i="4"/>
  <c r="M172" i="4"/>
  <c r="I172" i="4"/>
  <c r="K171" i="4"/>
  <c r="J171" i="4"/>
  <c r="S171" i="4"/>
  <c r="M171" i="4"/>
  <c r="I171" i="4"/>
  <c r="K170" i="4"/>
  <c r="J170" i="4"/>
  <c r="S170" i="4"/>
  <c r="M170" i="4"/>
  <c r="I170" i="4"/>
  <c r="K169" i="4"/>
  <c r="J169" i="4"/>
  <c r="S169" i="4"/>
  <c r="M169" i="4"/>
  <c r="I169" i="4"/>
  <c r="K168" i="4"/>
  <c r="J168" i="4"/>
  <c r="S168" i="4"/>
  <c r="M168" i="4"/>
  <c r="I168" i="4"/>
  <c r="K167" i="4"/>
  <c r="J167" i="4"/>
  <c r="S167" i="4"/>
  <c r="M167" i="4"/>
  <c r="I167" i="4"/>
  <c r="K166" i="4"/>
  <c r="J166" i="4"/>
  <c r="S166" i="4"/>
  <c r="M166" i="4"/>
  <c r="I166" i="4"/>
  <c r="K165" i="4"/>
  <c r="J165" i="4"/>
  <c r="S165" i="4"/>
  <c r="L165" i="4"/>
  <c r="I165" i="4"/>
  <c r="K164" i="4"/>
  <c r="J164" i="4"/>
  <c r="S164" i="4"/>
  <c r="L164" i="4"/>
  <c r="I164" i="4"/>
  <c r="K163" i="4"/>
  <c r="J163" i="4"/>
  <c r="S163" i="4"/>
  <c r="L163" i="4"/>
  <c r="I163" i="4"/>
  <c r="K162" i="4"/>
  <c r="J162" i="4"/>
  <c r="S162" i="4"/>
  <c r="L162" i="4"/>
  <c r="I162" i="4"/>
  <c r="K161" i="4"/>
  <c r="J161" i="4"/>
  <c r="S161" i="4"/>
  <c r="L161" i="4"/>
  <c r="I161" i="4"/>
  <c r="K160" i="4"/>
  <c r="J160" i="4"/>
  <c r="S160" i="4"/>
  <c r="L160" i="4"/>
  <c r="I160" i="4"/>
  <c r="K159" i="4"/>
  <c r="J159" i="4"/>
  <c r="S159" i="4"/>
  <c r="L159" i="4"/>
  <c r="I159" i="4"/>
  <c r="K158" i="4"/>
  <c r="J158" i="4"/>
  <c r="S158" i="4"/>
  <c r="L158" i="4"/>
  <c r="I158" i="4"/>
  <c r="K157" i="4"/>
  <c r="J157" i="4"/>
  <c r="S157" i="4"/>
  <c r="L157" i="4"/>
  <c r="I157" i="4"/>
  <c r="K156" i="4"/>
  <c r="J156" i="4"/>
  <c r="S156" i="4"/>
  <c r="L156" i="4"/>
  <c r="I156" i="4"/>
  <c r="I176" i="4" s="1"/>
  <c r="G69" i="4" s="1"/>
  <c r="V150" i="4"/>
  <c r="I65" i="4" s="1"/>
  <c r="M150" i="4"/>
  <c r="F65" i="4" s="1"/>
  <c r="K149" i="4"/>
  <c r="J149" i="4"/>
  <c r="S149" i="4"/>
  <c r="L149" i="4"/>
  <c r="I149" i="4"/>
  <c r="I150" i="4" s="1"/>
  <c r="G65" i="4" s="1"/>
  <c r="K148" i="4"/>
  <c r="J148" i="4"/>
  <c r="S148" i="4"/>
  <c r="S150" i="4" s="1"/>
  <c r="H65" i="4" s="1"/>
  <c r="L148" i="4"/>
  <c r="I148" i="4"/>
  <c r="V145" i="4"/>
  <c r="I64" i="4" s="1"/>
  <c r="M145" i="4"/>
  <c r="F64" i="4" s="1"/>
  <c r="K144" i="4"/>
  <c r="J144" i="4"/>
  <c r="S144" i="4"/>
  <c r="L144" i="4"/>
  <c r="I144" i="4"/>
  <c r="K143" i="4"/>
  <c r="J143" i="4"/>
  <c r="S143" i="4"/>
  <c r="S145" i="4" s="1"/>
  <c r="H64" i="4" s="1"/>
  <c r="L143" i="4"/>
  <c r="I143" i="4"/>
  <c r="K142" i="4"/>
  <c r="J142" i="4"/>
  <c r="S142" i="4"/>
  <c r="L142" i="4"/>
  <c r="I142" i="4"/>
  <c r="K141" i="4"/>
  <c r="J141" i="4"/>
  <c r="S141" i="4"/>
  <c r="L141" i="4"/>
  <c r="I141" i="4"/>
  <c r="I145" i="4" s="1"/>
  <c r="G64" i="4" s="1"/>
  <c r="K137" i="4"/>
  <c r="J137" i="4"/>
  <c r="S137" i="4"/>
  <c r="M137" i="4"/>
  <c r="M138" i="4" s="1"/>
  <c r="F63" i="4" s="1"/>
  <c r="I137" i="4"/>
  <c r="K136" i="4"/>
  <c r="J136" i="4"/>
  <c r="S136" i="4"/>
  <c r="L136" i="4"/>
  <c r="I136" i="4"/>
  <c r="K135" i="4"/>
  <c r="J135" i="4"/>
  <c r="V135" i="4"/>
  <c r="V138" i="4" s="1"/>
  <c r="I63" i="4" s="1"/>
  <c r="S135" i="4"/>
  <c r="L135" i="4"/>
  <c r="I135" i="4"/>
  <c r="K134" i="4"/>
  <c r="J134" i="4"/>
  <c r="S134" i="4"/>
  <c r="L134" i="4"/>
  <c r="I134" i="4"/>
  <c r="K133" i="4"/>
  <c r="J133" i="4"/>
  <c r="S133" i="4"/>
  <c r="L133" i="4"/>
  <c r="I133" i="4"/>
  <c r="K132" i="4"/>
  <c r="J132" i="4"/>
  <c r="S132" i="4"/>
  <c r="L132" i="4"/>
  <c r="I132" i="4"/>
  <c r="K131" i="4"/>
  <c r="J131" i="4"/>
  <c r="S131" i="4"/>
  <c r="S138" i="4" s="1"/>
  <c r="H63" i="4" s="1"/>
  <c r="L131" i="4"/>
  <c r="I131" i="4"/>
  <c r="I138" i="4" s="1"/>
  <c r="G63" i="4" s="1"/>
  <c r="V128" i="4"/>
  <c r="V152" i="4" s="1"/>
  <c r="I66" i="4" s="1"/>
  <c r="M128" i="4"/>
  <c r="F62" i="4" s="1"/>
  <c r="K127" i="4"/>
  <c r="J127" i="4"/>
  <c r="S127" i="4"/>
  <c r="L127" i="4"/>
  <c r="I127" i="4"/>
  <c r="K126" i="4"/>
  <c r="J126" i="4"/>
  <c r="S126" i="4"/>
  <c r="S128" i="4" s="1"/>
  <c r="H62" i="4" s="1"/>
  <c r="L126" i="4"/>
  <c r="I126" i="4"/>
  <c r="K125" i="4"/>
  <c r="J125" i="4"/>
  <c r="S125" i="4"/>
  <c r="L125" i="4"/>
  <c r="I125" i="4"/>
  <c r="V119" i="4"/>
  <c r="I58" i="4" s="1"/>
  <c r="M119" i="4"/>
  <c r="F58" i="4" s="1"/>
  <c r="K118" i="4"/>
  <c r="J118" i="4"/>
  <c r="S118" i="4"/>
  <c r="S119" i="4" s="1"/>
  <c r="H58" i="4" s="1"/>
  <c r="L118" i="4"/>
  <c r="L119" i="4" s="1"/>
  <c r="E58" i="4" s="1"/>
  <c r="I118" i="4"/>
  <c r="I119" i="4" s="1"/>
  <c r="G58" i="4" s="1"/>
  <c r="M115" i="4"/>
  <c r="F57" i="4" s="1"/>
  <c r="K114" i="4"/>
  <c r="J114" i="4"/>
  <c r="S114" i="4"/>
  <c r="L114" i="4"/>
  <c r="I114" i="4"/>
  <c r="K113" i="4"/>
  <c r="J113" i="4"/>
  <c r="S113" i="4"/>
  <c r="L113" i="4"/>
  <c r="I113" i="4"/>
  <c r="K112" i="4"/>
  <c r="J112" i="4"/>
  <c r="S112" i="4"/>
  <c r="L112" i="4"/>
  <c r="I112" i="4"/>
  <c r="K111" i="4"/>
  <c r="J111" i="4"/>
  <c r="S111" i="4"/>
  <c r="L111" i="4"/>
  <c r="I111" i="4"/>
  <c r="K110" i="4"/>
  <c r="J110" i="4"/>
  <c r="S110" i="4"/>
  <c r="L110" i="4"/>
  <c r="I110" i="4"/>
  <c r="K109" i="4"/>
  <c r="J109" i="4"/>
  <c r="S109" i="4"/>
  <c r="L109" i="4"/>
  <c r="I109" i="4"/>
  <c r="K108" i="4"/>
  <c r="J108" i="4"/>
  <c r="V108" i="4"/>
  <c r="S108" i="4"/>
  <c r="L108" i="4"/>
  <c r="I108" i="4"/>
  <c r="K107" i="4"/>
  <c r="J107" i="4"/>
  <c r="S107" i="4"/>
  <c r="L107" i="4"/>
  <c r="I107" i="4"/>
  <c r="K106" i="4"/>
  <c r="J106" i="4"/>
  <c r="V106" i="4"/>
  <c r="V115" i="4" s="1"/>
  <c r="I57" i="4" s="1"/>
  <c r="S106" i="4"/>
  <c r="L106" i="4"/>
  <c r="I106" i="4"/>
  <c r="K105" i="4"/>
  <c r="J105" i="4"/>
  <c r="S105" i="4"/>
  <c r="L105" i="4"/>
  <c r="I105" i="4"/>
  <c r="K104" i="4"/>
  <c r="J104" i="4"/>
  <c r="S104" i="4"/>
  <c r="S115" i="4" s="1"/>
  <c r="H57" i="4" s="1"/>
  <c r="L104" i="4"/>
  <c r="I104" i="4"/>
  <c r="I56" i="4"/>
  <c r="F56" i="4"/>
  <c r="V101" i="4"/>
  <c r="M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K179" i="4" s="1"/>
  <c r="J89" i="4"/>
  <c r="S89" i="4"/>
  <c r="L89" i="4"/>
  <c r="I89" i="4"/>
  <c r="P19" i="4"/>
  <c r="K7" i="1"/>
  <c r="H29" i="3"/>
  <c r="P29" i="3" s="1"/>
  <c r="P16" i="3"/>
  <c r="Z168" i="3"/>
  <c r="V167" i="3"/>
  <c r="I71" i="3" s="1"/>
  <c r="V165" i="3"/>
  <c r="I70" i="3" s="1"/>
  <c r="K164" i="3"/>
  <c r="J164" i="3"/>
  <c r="S164" i="3"/>
  <c r="M164" i="3"/>
  <c r="I164" i="3"/>
  <c r="K163" i="3"/>
  <c r="J163" i="3"/>
  <c r="S163" i="3"/>
  <c r="M163" i="3"/>
  <c r="I163" i="3"/>
  <c r="K162" i="3"/>
  <c r="J162" i="3"/>
  <c r="S162" i="3"/>
  <c r="L162" i="3"/>
  <c r="I162" i="3"/>
  <c r="K161" i="3"/>
  <c r="J161" i="3"/>
  <c r="S161" i="3"/>
  <c r="L161" i="3"/>
  <c r="I161" i="3"/>
  <c r="I165" i="3" s="1"/>
  <c r="G70" i="3" s="1"/>
  <c r="K160" i="3"/>
  <c r="J160" i="3"/>
  <c r="S160" i="3"/>
  <c r="L160" i="3"/>
  <c r="I160" i="3"/>
  <c r="K159" i="3"/>
  <c r="J159" i="3"/>
  <c r="S159" i="3"/>
  <c r="S165" i="3" s="1"/>
  <c r="H70" i="3" s="1"/>
  <c r="L159" i="3"/>
  <c r="I159" i="3"/>
  <c r="V153" i="3"/>
  <c r="I66" i="3" s="1"/>
  <c r="M153" i="3"/>
  <c r="F66" i="3" s="1"/>
  <c r="K152" i="3"/>
  <c r="J152" i="3"/>
  <c r="S152" i="3"/>
  <c r="L152" i="3"/>
  <c r="I152" i="3"/>
  <c r="K151" i="3"/>
  <c r="J151" i="3"/>
  <c r="S151" i="3"/>
  <c r="L151" i="3"/>
  <c r="I151" i="3"/>
  <c r="I153" i="3" s="1"/>
  <c r="G66" i="3" s="1"/>
  <c r="K150" i="3"/>
  <c r="J150" i="3"/>
  <c r="S150" i="3"/>
  <c r="S153" i="3" s="1"/>
  <c r="H66" i="3" s="1"/>
  <c r="L150" i="3"/>
  <c r="I150" i="3"/>
  <c r="I65" i="3"/>
  <c r="V147" i="3"/>
  <c r="M147" i="3"/>
  <c r="F65" i="3" s="1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S147" i="3" s="1"/>
  <c r="H65" i="3" s="1"/>
  <c r="L142" i="3"/>
  <c r="I142" i="3"/>
  <c r="K138" i="3"/>
  <c r="J138" i="3"/>
  <c r="S138" i="3"/>
  <c r="M138" i="3"/>
  <c r="M139" i="3" s="1"/>
  <c r="F64" i="3" s="1"/>
  <c r="I138" i="3"/>
  <c r="K137" i="3"/>
  <c r="J137" i="3"/>
  <c r="S137" i="3"/>
  <c r="L137" i="3"/>
  <c r="I137" i="3"/>
  <c r="K136" i="3"/>
  <c r="J136" i="3"/>
  <c r="V136" i="3"/>
  <c r="V139" i="3" s="1"/>
  <c r="I64" i="3" s="1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S139" i="3" s="1"/>
  <c r="H64" i="3" s="1"/>
  <c r="L133" i="3"/>
  <c r="I133" i="3"/>
  <c r="K132" i="3"/>
  <c r="J132" i="3"/>
  <c r="S132" i="3"/>
  <c r="L132" i="3"/>
  <c r="I132" i="3"/>
  <c r="I63" i="3"/>
  <c r="V129" i="3"/>
  <c r="K128" i="3"/>
  <c r="J128" i="3"/>
  <c r="S128" i="3"/>
  <c r="M128" i="3"/>
  <c r="I128" i="3"/>
  <c r="K127" i="3"/>
  <c r="J127" i="3"/>
  <c r="S127" i="3"/>
  <c r="M127" i="3"/>
  <c r="M129" i="3" s="1"/>
  <c r="F63" i="3" s="1"/>
  <c r="I127" i="3"/>
  <c r="K126" i="3"/>
  <c r="J126" i="3"/>
  <c r="S126" i="3"/>
  <c r="L126" i="3"/>
  <c r="I126" i="3"/>
  <c r="K125" i="3"/>
  <c r="J125" i="3"/>
  <c r="S125" i="3"/>
  <c r="L125" i="3"/>
  <c r="I125" i="3"/>
  <c r="K124" i="3"/>
  <c r="J124" i="3"/>
  <c r="S124" i="3"/>
  <c r="S129" i="3" s="1"/>
  <c r="H63" i="3" s="1"/>
  <c r="L124" i="3"/>
  <c r="I124" i="3"/>
  <c r="I129" i="3" s="1"/>
  <c r="G63" i="3" s="1"/>
  <c r="V121" i="3"/>
  <c r="M121" i="3"/>
  <c r="F62" i="3" s="1"/>
  <c r="K120" i="3"/>
  <c r="J120" i="3"/>
  <c r="S120" i="3"/>
  <c r="S121" i="3" s="1"/>
  <c r="H62" i="3" s="1"/>
  <c r="L120" i="3"/>
  <c r="L121" i="3" s="1"/>
  <c r="E62" i="3" s="1"/>
  <c r="I120" i="3"/>
  <c r="F58" i="3"/>
  <c r="V114" i="3"/>
  <c r="I58" i="3" s="1"/>
  <c r="M114" i="3"/>
  <c r="K113" i="3"/>
  <c r="J113" i="3"/>
  <c r="S113" i="3"/>
  <c r="S114" i="3" s="1"/>
  <c r="H58" i="3" s="1"/>
  <c r="L113" i="3"/>
  <c r="L114" i="3" s="1"/>
  <c r="E58" i="3" s="1"/>
  <c r="I113" i="3"/>
  <c r="I114" i="3" s="1"/>
  <c r="G58" i="3" s="1"/>
  <c r="M110" i="3"/>
  <c r="F57" i="3" s="1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S110" i="3" s="1"/>
  <c r="H57" i="3" s="1"/>
  <c r="L104" i="3"/>
  <c r="I104" i="3"/>
  <c r="K103" i="3"/>
  <c r="J103" i="3"/>
  <c r="V103" i="3"/>
  <c r="V110" i="3" s="1"/>
  <c r="I57" i="3" s="1"/>
  <c r="S103" i="3"/>
  <c r="L103" i="3"/>
  <c r="I103" i="3"/>
  <c r="K102" i="3"/>
  <c r="J102" i="3"/>
  <c r="V102" i="3"/>
  <c r="S102" i="3"/>
  <c r="L102" i="3"/>
  <c r="I102" i="3"/>
  <c r="K101" i="3"/>
  <c r="J101" i="3"/>
  <c r="S101" i="3"/>
  <c r="L101" i="3"/>
  <c r="I101" i="3"/>
  <c r="K100" i="3"/>
  <c r="J100" i="3"/>
  <c r="S100" i="3"/>
  <c r="L100" i="3"/>
  <c r="I100" i="3"/>
  <c r="V97" i="3"/>
  <c r="M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K168" i="3" s="1"/>
  <c r="J90" i="3"/>
  <c r="S90" i="3"/>
  <c r="L90" i="3"/>
  <c r="I90" i="3"/>
  <c r="P19" i="3"/>
  <c r="L150" i="4" l="1"/>
  <c r="E65" i="4" s="1"/>
  <c r="L138" i="4"/>
  <c r="E63" i="4" s="1"/>
  <c r="I115" i="4"/>
  <c r="G57" i="4" s="1"/>
  <c r="L145" i="4"/>
  <c r="E64" i="4" s="1"/>
  <c r="L115" i="4"/>
  <c r="E57" i="4" s="1"/>
  <c r="I128" i="4"/>
  <c r="G62" i="4" s="1"/>
  <c r="M165" i="3"/>
  <c r="F70" i="3" s="1"/>
  <c r="L110" i="3"/>
  <c r="E57" i="3" s="1"/>
  <c r="I139" i="3"/>
  <c r="G64" i="3" s="1"/>
  <c r="I110" i="3"/>
  <c r="G57" i="3" s="1"/>
  <c r="L139" i="3"/>
  <c r="E64" i="3" s="1"/>
  <c r="L153" i="3"/>
  <c r="E66" i="3" s="1"/>
  <c r="L97" i="3"/>
  <c r="E56" i="3" s="1"/>
  <c r="L147" i="3"/>
  <c r="E65" i="3" s="1"/>
  <c r="I147" i="3"/>
  <c r="G65" i="3" s="1"/>
  <c r="L129" i="3"/>
  <c r="E63" i="3" s="1"/>
  <c r="S152" i="4"/>
  <c r="H66" i="4" s="1"/>
  <c r="V179" i="4"/>
  <c r="I72" i="4" s="1"/>
  <c r="M121" i="4"/>
  <c r="F59" i="4" s="1"/>
  <c r="D15" i="4" s="1"/>
  <c r="L128" i="4"/>
  <c r="E62" i="4" s="1"/>
  <c r="I62" i="4"/>
  <c r="L176" i="4"/>
  <c r="E69" i="4" s="1"/>
  <c r="I69" i="4"/>
  <c r="V121" i="4"/>
  <c r="I59" i="4" s="1"/>
  <c r="M176" i="4"/>
  <c r="F69" i="4" s="1"/>
  <c r="I178" i="4"/>
  <c r="G70" i="4" s="1"/>
  <c r="E17" i="4" s="1"/>
  <c r="I101" i="4"/>
  <c r="G56" i="4" s="1"/>
  <c r="S121" i="4"/>
  <c r="H59" i="4" s="1"/>
  <c r="L101" i="4"/>
  <c r="E56" i="4" s="1"/>
  <c r="M152" i="4"/>
  <c r="F66" i="4" s="1"/>
  <c r="D16" i="4" s="1"/>
  <c r="S176" i="4"/>
  <c r="H69" i="4" s="1"/>
  <c r="S101" i="4"/>
  <c r="H56" i="4" s="1"/>
  <c r="M167" i="3"/>
  <c r="F71" i="3" s="1"/>
  <c r="D17" i="3" s="1"/>
  <c r="S116" i="3"/>
  <c r="H59" i="3" s="1"/>
  <c r="V155" i="3"/>
  <c r="I67" i="3" s="1"/>
  <c r="S167" i="3"/>
  <c r="H71" i="3" s="1"/>
  <c r="I167" i="3"/>
  <c r="G71" i="3" s="1"/>
  <c r="E17" i="3" s="1"/>
  <c r="E17" i="2" s="1"/>
  <c r="F56" i="3"/>
  <c r="I121" i="3"/>
  <c r="G62" i="3" s="1"/>
  <c r="L165" i="3"/>
  <c r="E70" i="3" s="1"/>
  <c r="I62" i="3"/>
  <c r="M155" i="3"/>
  <c r="F67" i="3" s="1"/>
  <c r="D16" i="3" s="1"/>
  <c r="I97" i="3"/>
  <c r="G56" i="3" s="1"/>
  <c r="I56" i="3"/>
  <c r="M116" i="3"/>
  <c r="F59" i="3" s="1"/>
  <c r="D15" i="3" s="1"/>
  <c r="S155" i="3"/>
  <c r="H67" i="3" s="1"/>
  <c r="V116" i="3"/>
  <c r="I59" i="3" s="1"/>
  <c r="S97" i="3"/>
  <c r="H56" i="3" s="1"/>
  <c r="D16" i="2" l="1"/>
  <c r="I152" i="4"/>
  <c r="G66" i="4" s="1"/>
  <c r="E16" i="4" s="1"/>
  <c r="L155" i="3"/>
  <c r="E67" i="3" s="1"/>
  <c r="C16" i="3" s="1"/>
  <c r="L116" i="3"/>
  <c r="E59" i="3" s="1"/>
  <c r="C15" i="3" s="1"/>
  <c r="S178" i="4"/>
  <c r="H70" i="4" s="1"/>
  <c r="L178" i="4"/>
  <c r="E70" i="4" s="1"/>
  <c r="C17" i="4" s="1"/>
  <c r="I121" i="4"/>
  <c r="L152" i="4"/>
  <c r="E66" i="4" s="1"/>
  <c r="C16" i="4" s="1"/>
  <c r="M178" i="4"/>
  <c r="F70" i="4" s="1"/>
  <c r="D17" i="4" s="1"/>
  <c r="D17" i="2" s="1"/>
  <c r="L121" i="4"/>
  <c r="E59" i="4" s="1"/>
  <c r="C15" i="4" s="1"/>
  <c r="V168" i="3"/>
  <c r="I73" i="3" s="1"/>
  <c r="I155" i="3"/>
  <c r="G67" i="3" s="1"/>
  <c r="E16" i="3" s="1"/>
  <c r="E16" i="2" s="1"/>
  <c r="I116" i="3"/>
  <c r="G59" i="3" s="1"/>
  <c r="E15" i="3" s="1"/>
  <c r="M168" i="3"/>
  <c r="F73" i="3" s="1"/>
  <c r="L168" i="3"/>
  <c r="E73" i="3" s="1"/>
  <c r="S168" i="3"/>
  <c r="H73" i="3" s="1"/>
  <c r="L167" i="3"/>
  <c r="E71" i="3" s="1"/>
  <c r="C17" i="3" s="1"/>
  <c r="C15" i="2" l="1"/>
  <c r="C16" i="2"/>
  <c r="C17" i="2"/>
  <c r="P23" i="3"/>
  <c r="S179" i="4"/>
  <c r="H72" i="4" s="1"/>
  <c r="L179" i="4"/>
  <c r="E72" i="4" s="1"/>
  <c r="G59" i="4"/>
  <c r="E15" i="4" s="1"/>
  <c r="E15" i="2" s="1"/>
  <c r="E19" i="2" s="1"/>
  <c r="I179" i="4"/>
  <c r="M179" i="4"/>
  <c r="F72" i="4" s="1"/>
  <c r="I168" i="3"/>
  <c r="E23" i="3"/>
  <c r="E19" i="3"/>
  <c r="P22" i="3"/>
  <c r="E21" i="3"/>
  <c r="E22" i="3"/>
  <c r="P21" i="3"/>
  <c r="E23" i="2" l="1"/>
  <c r="G72" i="4"/>
  <c r="B8" i="1"/>
  <c r="G73" i="3"/>
  <c r="B7" i="1"/>
  <c r="P25" i="3"/>
  <c r="P22" i="4"/>
  <c r="I22" i="2" s="1"/>
  <c r="P23" i="4"/>
  <c r="I23" i="2" s="1"/>
  <c r="E21" i="4"/>
  <c r="E21" i="2" s="1"/>
  <c r="E22" i="4"/>
  <c r="E22" i="2" s="1"/>
  <c r="E19" i="4"/>
  <c r="E23" i="4"/>
  <c r="P21" i="4"/>
  <c r="I21" i="2" s="1"/>
  <c r="I25" i="2" l="1"/>
  <c r="I27" i="2" s="1"/>
  <c r="B9" i="1"/>
  <c r="P27" i="3"/>
  <c r="C7" i="1"/>
  <c r="P25" i="4"/>
  <c r="P27" i="4" l="1"/>
  <c r="C8" i="1"/>
  <c r="G8" i="1" s="1"/>
  <c r="C9" i="1"/>
  <c r="G7" i="1"/>
  <c r="H28" i="3"/>
  <c r="P28" i="3" s="1"/>
  <c r="P30" i="3" s="1"/>
  <c r="G9" i="1" l="1"/>
  <c r="H28" i="4"/>
  <c r="P28" i="4" s="1"/>
  <c r="P30" i="4" s="1"/>
  <c r="B10" i="1"/>
  <c r="B11" i="1" s="1"/>
  <c r="H29" i="2" l="1"/>
  <c r="I29" i="2" s="1"/>
  <c r="G11" i="1"/>
  <c r="G10" i="1"/>
  <c r="H28" i="2"/>
  <c r="I28" i="2" s="1"/>
  <c r="I30" i="2" l="1"/>
  <c r="G12" i="1"/>
</calcChain>
</file>

<file path=xl/sharedStrings.xml><?xml version="1.0" encoding="utf-8"?>
<sst xmlns="http://schemas.openxmlformats.org/spreadsheetml/2006/main" count="640" uniqueCount="254">
  <si>
    <t>Rekapitulácia rozpočtu</t>
  </si>
  <si>
    <t>Stavba Oprava priestorov CVČ - stavebná časť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</si>
  <si>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</si>
  <si>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</si>
  <si>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</si>
  <si>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</si>
  <si>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</si>
  <si>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</si>
  <si>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</si>
  <si>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</si>
  <si>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</si>
  <si>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</si>
  <si>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Dolná chodba</t>
  </si>
  <si>
    <t>Herňa</t>
  </si>
  <si>
    <t>Krycí list rozpočtu</t>
  </si>
  <si>
    <t>Objekt Dolná chodba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</si>
  <si>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</si>
  <si>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</si>
  <si>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</si>
  <si>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</si>
  <si>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</si>
  <si>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16. 11. 2021</t>
  </si>
  <si>
    <t>Odberateľ: Centrum voľného času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</si>
  <si>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</si>
  <si>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</si>
  <si>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</si>
  <si>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</si>
  <si>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</si>
  <si>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</si>
  <si>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</si>
  <si>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</si>
  <si>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</si>
  <si>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</si>
  <si>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</si>
  <si>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</si>
  <si>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</si>
  <si>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</si>
  <si>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</si>
  <si>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</si>
  <si>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</si>
  <si>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</si>
  <si>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</si>
  <si>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</si>
  <si>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</si>
  <si>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</si>
  <si>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</si>
  <si>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</si>
  <si>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</si>
  <si>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</si>
  <si>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</si>
  <si>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</si>
  <si>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</si>
  <si>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</si>
  <si>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</si>
  <si>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</si>
  <si>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</si>
  <si>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</si>
  <si>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16. 11. 2021</t>
  </si>
  <si>
    <t>Prehľad rozpočtových nákladov</t>
  </si>
  <si>
    <t>Práce HSV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</si>
  <si>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</si>
  <si>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</si>
  <si>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</si>
  <si>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</si>
  <si>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DREVOSTAVBY</t>
  </si>
  <si>
    <t xml:space="preserve">   KONŠTRUKCIE STOLÁRSKE</t>
  </si>
  <si>
    <t xml:space="preserve">   PODLAHY POVLAKOVÉ</t>
  </si>
  <si>
    <t xml:space="preserve">   NÁTERY</t>
  </si>
  <si>
    <t xml:space="preserve">   MAĽBY</t>
  </si>
  <si>
    <t>Montážne práce</t>
  </si>
  <si>
    <t xml:space="preserve">   M-21 ELEKTROMONTÁŽE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</si>
  <si>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</si>
  <si>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</si>
  <si>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</si>
  <si>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</si>
  <si>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</si>
  <si>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</si>
  <si>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</si>
  <si>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</si>
  <si>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</si>
  <si>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</si>
  <si>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</si>
  <si>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</si>
  <si>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</si>
  <si>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</si>
  <si>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</si>
  <si>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 priestorov CVČ - stavebná časť</t>
  </si>
  <si>
    <t>612465116</t>
  </si>
  <si>
    <t>m2</t>
  </si>
  <si>
    <t>612465138</t>
  </si>
  <si>
    <t>612473186</t>
  </si>
  <si>
    <t>Zabudované rohovníky (uholníky) na hrany (meria sa v m dľ.)</t>
  </si>
  <si>
    <t>m</t>
  </si>
  <si>
    <t>612481119</t>
  </si>
  <si>
    <t>Potiahnutie vnútorných alebo vonkajších stien a ostatných plôch sklotextílnou mriežkou do lepidla</t>
  </si>
  <si>
    <t>632477005</t>
  </si>
  <si>
    <t>612421311</t>
  </si>
  <si>
    <t>Oprava vnútorných vápenných omietok stien, v množstve opravenej plochy nad 10 do 30 % hrubých</t>
  </si>
  <si>
    <t>632451441</t>
  </si>
  <si>
    <t>Doplnenie cementového poteru s plochou jednotlivo do 4 m2 a hr. do 40 mm</t>
  </si>
  <si>
    <t>941955001</t>
  </si>
  <si>
    <t>Lešenie ľahké pracovné pomocné, s výškou lešeňovej podlahy do 1,20 m</t>
  </si>
  <si>
    <t>952901111</t>
  </si>
  <si>
    <t>Vyčistenie budov pri výške podlaží do 4m</t>
  </si>
  <si>
    <t>965042121</t>
  </si>
  <si>
    <t>Búranie podkladov pod dlažby, liatych dlažieb a mazanín,betón alebo liaty asfalt hr.do 100 mm, plochy do 1 m2 -2,20000t</t>
  </si>
  <si>
    <t>m3</t>
  </si>
  <si>
    <t>978011141</t>
  </si>
  <si>
    <t>Otlčenie omietok vnútorných vápenných alebo vápennocementových v rozsahu do 30 % -0,010 t</t>
  </si>
  <si>
    <t>979082111</t>
  </si>
  <si>
    <t>Vnútrostavenisková doprava sutiny a vybúraných hmôt do 10 m</t>
  </si>
  <si>
    <t>t</t>
  </si>
  <si>
    <t>979082121</t>
  </si>
  <si>
    <t>Vnútrostavenisková doprava sutiny a vybúraných hmôt za každých ďalších 5 m</t>
  </si>
  <si>
    <t>SKLADKA</t>
  </si>
  <si>
    <t>Poplatok za uloženie sute na skládku</t>
  </si>
  <si>
    <t>T</t>
  </si>
  <si>
    <t>979082315</t>
  </si>
  <si>
    <t>Vodorovná doprava sutiny a vybúraných hmôt bez naloženia ale so zložením do 3000 m</t>
  </si>
  <si>
    <t>979082319</t>
  </si>
  <si>
    <t>Príplatok k cenám za každých ďalších aj začatých 1000 m</t>
  </si>
  <si>
    <t>979086112</t>
  </si>
  <si>
    <t>Nakladanie alebo prekladanie na dopravný prostriedok pri vodorovnej doprave sutiny a vybúraných hmôt</t>
  </si>
  <si>
    <t>999281111</t>
  </si>
  <si>
    <t>Presun hmôt pre opravy a údržbu objektov vrátane vonkajších plášťov výšky do 25 m</t>
  </si>
  <si>
    <t>763132310</t>
  </si>
  <si>
    <t>766662112</t>
  </si>
  <si>
    <t>Montáž dverového krídla kompletiz.otváravého do zamurovanej rámovej zárubne,jednokrídlové</t>
  </si>
  <si>
    <t>kus</t>
  </si>
  <si>
    <t>766662132</t>
  </si>
  <si>
    <t>Montáž dverového krídla kompletiz.otváravého do zamurovanej rámovej zárubne,dvojkrídlové</t>
  </si>
  <si>
    <t>998766102</t>
  </si>
  <si>
    <t>Presun hmot pre konštrukcie stolárske v objektoch výšky nad 6 do 12 m</t>
  </si>
  <si>
    <t>6116303010</t>
  </si>
  <si>
    <t>Dvere interiérvé jednokrídlové svetlý dub 80x197 cm, kovane, FAB zámok</t>
  </si>
  <si>
    <t>6116303770</t>
  </si>
  <si>
    <t>Dvere interiérvé dvojkrídlové  svetlý dub 145x197 cm, kovane, FAB zámok</t>
  </si>
  <si>
    <t xml:space="preserve">KS   </t>
  </si>
  <si>
    <t>776411000</t>
  </si>
  <si>
    <t>Lepenie podlahových soklíkov alebo líšt gumových</t>
  </si>
  <si>
    <t>776521100</t>
  </si>
  <si>
    <t xml:space="preserve">Lepenie povlakových podláh plastových pásov                                                                     </t>
  </si>
  <si>
    <t xml:space="preserve">m2      </t>
  </si>
  <si>
    <t>998776102</t>
  </si>
  <si>
    <t>Presun hmôt pre podlahy povlakové v objektoch výšky nad  6 do 12 m</t>
  </si>
  <si>
    <t>776401800</t>
  </si>
  <si>
    <t>Demontáž soklíkov alebo líšt gumových alebo z PVC</t>
  </si>
  <si>
    <t>776511820</t>
  </si>
  <si>
    <t>Odstránenie povlakových podláh z nášľapnej plochy lepených s podložkou</t>
  </si>
  <si>
    <t>7764587</t>
  </si>
  <si>
    <t>Soklík PVC</t>
  </si>
  <si>
    <t>102490</t>
  </si>
  <si>
    <t>PVC heterogénne, trieda záťaže 42-43, hr. min. 2 mm, nášľapná vrstva hr. min. 0,6 mm</t>
  </si>
  <si>
    <t>783812100</t>
  </si>
  <si>
    <t xml:space="preserve">Nátery syntetické omietok stien dvojnásobné </t>
  </si>
  <si>
    <t>783894422</t>
  </si>
  <si>
    <t>783894612</t>
  </si>
  <si>
    <t>783801812</t>
  </si>
  <si>
    <t>Odstránenie starých náterov z omietok oškrabaním s obrúsením stien</t>
  </si>
  <si>
    <t>783622900</t>
  </si>
  <si>
    <t>Oprava náterov stolár.výrobkov syntetické dvojnásobné</t>
  </si>
  <si>
    <t>784418011</t>
  </si>
  <si>
    <t xml:space="preserve">Zakrývanie podláh a zariadení fóliou v miestnostiach alebo na schodisku   </t>
  </si>
  <si>
    <t>784492100</t>
  </si>
  <si>
    <t>Ostatné maliarske práce výšky do 5,00 m  linkovanie</t>
  </si>
  <si>
    <t>784402801</t>
  </si>
  <si>
    <t>Odstránenie malieb oškrabaním v miestnostiach výšky do  3,80 m</t>
  </si>
  <si>
    <t>210881103</t>
  </si>
  <si>
    <t>Demontáž a úprava elektroinštalácie pod SDK podhľad</t>
  </si>
  <si>
    <t>hod</t>
  </si>
  <si>
    <t>210203051.S</t>
  </si>
  <si>
    <t>Montáž a zapojenie LED panelu 600x600 mm do SDK stropu</t>
  </si>
  <si>
    <t>ks</t>
  </si>
  <si>
    <t>210800146.S</t>
  </si>
  <si>
    <t>Kábel medený uložený pevne CYKY 450/750 V 3x1,5</t>
  </si>
  <si>
    <t>REV</t>
  </si>
  <si>
    <t>Revízia elektroinštalácie, odborné skúšky</t>
  </si>
  <si>
    <t>341110000700.S</t>
  </si>
  <si>
    <t>Kábel medený CYKY 3x1,5 mm2</t>
  </si>
  <si>
    <t>348130002400.S</t>
  </si>
  <si>
    <t>LED panel 600x600 mm, 48W prisadený</t>
  </si>
  <si>
    <t>Objekt Herňa</t>
  </si>
  <si>
    <t>611461138</t>
  </si>
  <si>
    <t>611461216</t>
  </si>
  <si>
    <t>611403399</t>
  </si>
  <si>
    <t>Hrubá výplň rýh v stropoch akoukoľvek maltou,akejkoľvek šírky ryhy</t>
  </si>
  <si>
    <t>611421311</t>
  </si>
  <si>
    <t>Oprava omietok stropov v množstve do 30 % hrubých</t>
  </si>
  <si>
    <t>612403399</t>
  </si>
  <si>
    <t>X Hrubá výplň rýh na stenách akoukoľvek maltou, akejkoľvek šírky ryhy</t>
  </si>
  <si>
    <t>974031121.S</t>
  </si>
  <si>
    <t>Vysekanie rýh v akomkoľvek murive tehlovom na akúkoľvek maltu do hĺbky 30 mm a š. do 30 mm,  -0,00200 t</t>
  </si>
  <si>
    <t>763111233</t>
  </si>
  <si>
    <t>Priečka s jednoduchou konštrukciou zo stojok  hrúbky 130 mm s izoláciou, jednovrstvovo opláštená sadrokartónovou doskou GKBI 1x 15 mm</t>
  </si>
  <si>
    <t>763167733</t>
  </si>
  <si>
    <t>998763303</t>
  </si>
  <si>
    <t>Presun hmôt pre sádrokartónové konštrukcie v objektoch výšky od 12 do 24 m</t>
  </si>
  <si>
    <t xml:space="preserve">Lepenie povlakových podláh plastových pásov                                                                    </t>
  </si>
  <si>
    <t>783894412</t>
  </si>
  <si>
    <t>783894622</t>
  </si>
  <si>
    <t>210010301.S</t>
  </si>
  <si>
    <t>Krabica prístrojová bez zapojenia (1901, KP 68, KZ 3)</t>
  </si>
  <si>
    <t>210100001.S</t>
  </si>
  <si>
    <t>Ukončenie vodičov v rozvádzač. vrátane zapojenia a vodičovej koncovky do 2,5 mm2</t>
  </si>
  <si>
    <t>210110041.S</t>
  </si>
  <si>
    <t>Spínač polozapustený a zapustený vrátane zapojenia jednopólový - radenie 1</t>
  </si>
  <si>
    <t>210111011.S</t>
  </si>
  <si>
    <t>Domová zásuvka polozapustená alebo zapustená 250 V / 16A, vrátane zapojenia 2P + PE</t>
  </si>
  <si>
    <t xml:space="preserve">Demontáž pôvodnej elektroinštalácie </t>
  </si>
  <si>
    <t>210010026.S</t>
  </si>
  <si>
    <t>Rúrka ohybná elektroinštalačná z PVC typ FXP 25, uložená pevne</t>
  </si>
  <si>
    <t>Montáž a zapojenie LED panelu 600x600 mm na strop</t>
  </si>
  <si>
    <t>210800147.S</t>
  </si>
  <si>
    <t>Kábel medený uložený pevne CYKY 450/750 V 3x2,5</t>
  </si>
  <si>
    <t>341110000800.S1</t>
  </si>
  <si>
    <t>Kábel medený CYKY-J 3x2,5 mm2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</si>
  <si>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</si>
  <si>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</si>
  <si>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</si>
  <si>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</si>
  <si>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</si>
  <si>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</si>
  <si>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345350004320.S</t>
  </si>
  <si>
    <t>Rámik jednoduchý pre spínače a zásuvky</t>
  </si>
  <si>
    <t>345410002400.S</t>
  </si>
  <si>
    <t>Krabica inštalačná KU 68-1901 KA pod omietku</t>
  </si>
  <si>
    <t>345520000430.S</t>
  </si>
  <si>
    <t>Zásuvka jednonásobná polozapustená, radenie 2P+PE, komplet</t>
  </si>
  <si>
    <t>345710009200.S</t>
  </si>
  <si>
    <t>Rúrka ohybná vlnitá pancierová so strednou mechanickou odolnosťou z PVC-U, D 25</t>
  </si>
  <si>
    <t>LED panel 600x600 mm, 48W na strop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</si>
  <si>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</si>
  <si>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</si>
  <si>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</si>
  <si>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</si>
  <si>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</si>
  <si>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</si>
  <si>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</si>
  <si>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</si>
  <si>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</si>
  <si>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</si>
  <si>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</si>
  <si>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 xml:space="preserve">Príprava vnútorného podkladu stien , Univerzálny základ </t>
  </si>
  <si>
    <t>Vnútorná omietka stien ,vápenná biela,jemná štuková,miešanie strojne,nanášanie ručne hr.4 mm</t>
  </si>
  <si>
    <t>Nivelačná stierka podlahová  hrúbky 5 mm</t>
  </si>
  <si>
    <t>SDK podhľad , zavesoná dvojvrstvová kca prefil CD dosky hr. 12,5 mm</t>
  </si>
  <si>
    <t>Náter farbami ekologickými riediteľnými vodou  bielym pre interiér stien dvojnásobný</t>
  </si>
  <si>
    <t>Náter farbami ekologickými riediteľnými vodou , bielym pre náter sadrokartón. stropov 2x</t>
  </si>
  <si>
    <t>Vnútorná omietka stropov ,vápenná biela,jemná štuková,miešanie strojne,nanášanie ručne hr.4 mm</t>
  </si>
  <si>
    <t xml:space="preserve"> Vyrovnanie nasiakavosti a zlepšenie prídržnosti vnútorného podkladu pod omietky stropov univerzálnym základným náterom </t>
  </si>
  <si>
    <t>Príprava vnútorného podkladu stien , Univerzálny základ</t>
  </si>
  <si>
    <t>Obklad stupačkyľubovoľného prierezu sadrokartónovou doskou GKBI hrúbky 1 x 12,5 mm</t>
  </si>
  <si>
    <t>Náter farbami ekologickými riediteľnými vodou bielym pre interiér stropov dvojnásobný</t>
  </si>
  <si>
    <t>Náter farbami ekologickými riediteľnými vodou  bielym pre náter sadrokartón. stien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</si>
</sst>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6" fillId="0" borderId="44" xfId="0" applyFont="1" applyBorder="1"/>
    <xf numFmtId="0" fontId="6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8C5C-E6FE-4143-806B-2B07D9765289}">
  <dimension ref="A1:Z12"/>
  <sheetViews>
    <sheetView tabSelected="1" workbookViewId="0">
      <selection activeCell="A3" sqref="A3:E4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7">
        <f>'SO 15495'!I168-Rekapitulácia!D7</f>
        <v>0</v>
      </c>
      <c r="C7" s="217">
        <f>'SO 15495'!P25</f>
        <v>0</v>
      </c>
      <c r="D7" s="217">
        <v>0</v>
      </c>
      <c r="E7" s="217">
        <f>'SO 15495'!P16</f>
        <v>0</v>
      </c>
      <c r="F7" s="217">
        <v>0</v>
      </c>
      <c r="G7" s="217">
        <f>B7+C7+D7+E7+F7</f>
        <v>0</v>
      </c>
      <c r="K7">
        <f>'SO 15495'!K168</f>
        <v>0</v>
      </c>
      <c r="Q7">
        <v>30.126000000000001</v>
      </c>
    </row>
    <row r="8" spans="1:26" x14ac:dyDescent="0.3">
      <c r="A8" s="2" t="s">
        <v>13</v>
      </c>
      <c r="B8" s="219">
        <f>'SO 15496'!I179-Rekapitulácia!D8</f>
        <v>0</v>
      </c>
      <c r="C8" s="219">
        <f>'SO 15496'!P25</f>
        <v>0</v>
      </c>
      <c r="D8" s="219">
        <v>0</v>
      </c>
      <c r="E8" s="219">
        <f>'SO 15496'!P16</f>
        <v>0</v>
      </c>
      <c r="F8" s="219">
        <v>0</v>
      </c>
      <c r="G8" s="219">
        <f>B8+C8+D8+E8+F8</f>
        <v>0</v>
      </c>
      <c r="K8">
        <f>'SO 15496'!K179</f>
        <v>0</v>
      </c>
      <c r="Q8">
        <v>30.126000000000001</v>
      </c>
    </row>
    <row r="9" spans="1:26" x14ac:dyDescent="0.3">
      <c r="A9" s="222" t="s">
        <v>231</v>
      </c>
      <c r="B9" s="223">
        <f>SUM(B7:B8)</f>
        <v>0</v>
      </c>
      <c r="C9" s="223">
        <f>SUM(C7:C8)</f>
        <v>0</v>
      </c>
      <c r="D9" s="223">
        <f>SUM(D7:D8)</f>
        <v>0</v>
      </c>
      <c r="E9" s="223">
        <f>SUM(E7:E8)</f>
        <v>0</v>
      </c>
      <c r="F9" s="223">
        <f>SUM(F7:F8)</f>
        <v>0</v>
      </c>
      <c r="G9" s="223">
        <f>SUM(G7:G8)-SUM(Z7:Z8)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220" t="s">
        <v>232</v>
      </c>
      <c r="B10" s="221">
        <f>G9-SUM(Rekapitulácia!K7:'Rekapitulácia'!K8)*1</f>
        <v>0</v>
      </c>
      <c r="C10" s="221"/>
      <c r="D10" s="221"/>
      <c r="E10" s="221"/>
      <c r="F10" s="221"/>
      <c r="G10" s="221">
        <f>ROUND(((ROUND(B10,2)*20)/100),2)*1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4" t="s">
        <v>233</v>
      </c>
      <c r="B11" s="218">
        <f>(G9-B10)</f>
        <v>0</v>
      </c>
      <c r="C11" s="218"/>
      <c r="D11" s="218"/>
      <c r="E11" s="218"/>
      <c r="F11" s="218"/>
      <c r="G11" s="218">
        <f>ROUND(((ROUND(B11,2)*0)/100),2)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224" t="s">
        <v>234</v>
      </c>
      <c r="B12" s="225"/>
      <c r="C12" s="225"/>
      <c r="D12" s="225"/>
      <c r="E12" s="225"/>
      <c r="F12" s="225"/>
      <c r="G12" s="225">
        <f>SUM(G9:G11)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4AAB-FA34-443B-8F15-30DCB1A50896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21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1" t="s">
        <v>235</v>
      </c>
      <c r="C2" s="302"/>
      <c r="D2" s="302"/>
      <c r="E2" s="302"/>
      <c r="F2" s="302"/>
      <c r="G2" s="302"/>
      <c r="H2" s="302"/>
      <c r="I2" s="302"/>
      <c r="J2" s="303"/>
      <c r="K2" s="267"/>
      <c r="L2" s="267"/>
      <c r="M2" s="267"/>
      <c r="N2" s="267"/>
      <c r="O2" s="267"/>
      <c r="P2" s="153"/>
    </row>
    <row r="3" spans="1:23" ht="18" customHeight="1" x14ac:dyDescent="0.3">
      <c r="A3" s="1"/>
      <c r="B3" s="304" t="s">
        <v>1</v>
      </c>
      <c r="C3" s="305"/>
      <c r="D3" s="305"/>
      <c r="E3" s="305"/>
      <c r="F3" s="305"/>
      <c r="G3" s="306"/>
      <c r="H3" s="306"/>
      <c r="I3" s="306"/>
      <c r="J3" s="307"/>
      <c r="K3" s="267"/>
      <c r="L3" s="267"/>
      <c r="M3" s="267"/>
      <c r="N3" s="267"/>
      <c r="O3" s="267"/>
      <c r="P3" s="153"/>
    </row>
    <row r="4" spans="1:23" ht="18" customHeight="1" x14ac:dyDescent="0.3">
      <c r="A4" s="1"/>
      <c r="B4" s="235"/>
      <c r="C4" s="226"/>
      <c r="D4" s="226"/>
      <c r="E4" s="226"/>
      <c r="F4" s="236" t="s">
        <v>16</v>
      </c>
      <c r="G4" s="226"/>
      <c r="H4" s="226"/>
      <c r="I4" s="226"/>
      <c r="J4" s="270"/>
      <c r="K4" s="267"/>
      <c r="L4" s="267"/>
      <c r="M4" s="267"/>
      <c r="N4" s="267"/>
      <c r="O4" s="267"/>
      <c r="P4" s="153"/>
    </row>
    <row r="5" spans="1:23" ht="18" customHeight="1" x14ac:dyDescent="0.3">
      <c r="A5" s="1"/>
      <c r="B5" s="234"/>
      <c r="C5" s="226"/>
      <c r="D5" s="226"/>
      <c r="E5" s="226"/>
      <c r="F5" s="236" t="s">
        <v>17</v>
      </c>
      <c r="G5" s="226"/>
      <c r="H5" s="226"/>
      <c r="I5" s="226"/>
      <c r="J5" s="270"/>
      <c r="K5" s="267"/>
      <c r="L5" s="267"/>
      <c r="M5" s="267"/>
      <c r="N5" s="267"/>
      <c r="O5" s="267"/>
      <c r="P5" s="153"/>
    </row>
    <row r="6" spans="1:23" ht="18" customHeight="1" x14ac:dyDescent="0.3">
      <c r="A6" s="1"/>
      <c r="B6" s="237" t="s">
        <v>18</v>
      </c>
      <c r="C6" s="226"/>
      <c r="D6" s="236" t="s">
        <v>19</v>
      </c>
      <c r="E6" s="226"/>
      <c r="F6" s="236" t="s">
        <v>20</v>
      </c>
      <c r="G6" s="236" t="s">
        <v>21</v>
      </c>
      <c r="H6" s="226"/>
      <c r="I6" s="226"/>
      <c r="J6" s="270"/>
      <c r="K6" s="267"/>
      <c r="L6" s="267"/>
      <c r="M6" s="267"/>
      <c r="N6" s="267"/>
      <c r="O6" s="267"/>
      <c r="P6" s="153"/>
    </row>
    <row r="7" spans="1:23" ht="19.95" customHeight="1" x14ac:dyDescent="0.3">
      <c r="A7" s="1"/>
      <c r="B7" s="308" t="s">
        <v>22</v>
      </c>
      <c r="C7" s="309"/>
      <c r="D7" s="309"/>
      <c r="E7" s="309"/>
      <c r="F7" s="309"/>
      <c r="G7" s="309"/>
      <c r="H7" s="309"/>
      <c r="I7" s="238"/>
      <c r="J7" s="271"/>
      <c r="K7" s="267"/>
      <c r="L7" s="267"/>
      <c r="M7" s="267"/>
      <c r="N7" s="267"/>
      <c r="O7" s="267"/>
      <c r="P7" s="153"/>
    </row>
    <row r="8" spans="1:23" ht="18" customHeight="1" x14ac:dyDescent="0.3">
      <c r="A8" s="1"/>
      <c r="B8" s="237" t="s">
        <v>25</v>
      </c>
      <c r="C8" s="226"/>
      <c r="D8" s="226"/>
      <c r="E8" s="226"/>
      <c r="F8" s="236" t="s">
        <v>26</v>
      </c>
      <c r="G8" s="226"/>
      <c r="H8" s="226"/>
      <c r="I8" s="226"/>
      <c r="J8" s="270"/>
      <c r="K8" s="267"/>
      <c r="L8" s="267"/>
      <c r="M8" s="267"/>
      <c r="N8" s="267"/>
      <c r="O8" s="267"/>
      <c r="P8" s="153"/>
    </row>
    <row r="9" spans="1:23" ht="19.95" customHeight="1" x14ac:dyDescent="0.3">
      <c r="A9" s="1"/>
      <c r="B9" s="308" t="s">
        <v>23</v>
      </c>
      <c r="C9" s="309"/>
      <c r="D9" s="309"/>
      <c r="E9" s="309"/>
      <c r="F9" s="309"/>
      <c r="G9" s="309"/>
      <c r="H9" s="309"/>
      <c r="I9" s="238"/>
      <c r="J9" s="271"/>
      <c r="K9" s="267"/>
      <c r="L9" s="267"/>
      <c r="M9" s="267"/>
      <c r="N9" s="267"/>
      <c r="O9" s="267"/>
      <c r="P9" s="153"/>
    </row>
    <row r="10" spans="1:23" ht="18" customHeight="1" x14ac:dyDescent="0.3">
      <c r="A10" s="1"/>
      <c r="B10" s="237" t="s">
        <v>25</v>
      </c>
      <c r="C10" s="226"/>
      <c r="D10" s="226"/>
      <c r="E10" s="226"/>
      <c r="F10" s="236" t="s">
        <v>26</v>
      </c>
      <c r="G10" s="226"/>
      <c r="H10" s="226"/>
      <c r="I10" s="226"/>
      <c r="J10" s="270"/>
      <c r="K10" s="267"/>
      <c r="L10" s="267"/>
      <c r="M10" s="267"/>
      <c r="N10" s="267"/>
      <c r="O10" s="267"/>
      <c r="P10" s="153"/>
    </row>
    <row r="11" spans="1:23" ht="19.95" customHeight="1" x14ac:dyDescent="0.3">
      <c r="A11" s="1"/>
      <c r="B11" s="308" t="s">
        <v>24</v>
      </c>
      <c r="C11" s="309"/>
      <c r="D11" s="309"/>
      <c r="E11" s="309"/>
      <c r="F11" s="309"/>
      <c r="G11" s="309"/>
      <c r="H11" s="309"/>
      <c r="I11" s="238"/>
      <c r="J11" s="271"/>
      <c r="K11" s="267"/>
      <c r="L11" s="267"/>
      <c r="M11" s="267"/>
      <c r="N11" s="267"/>
      <c r="O11" s="267"/>
      <c r="P11" s="153"/>
    </row>
    <row r="12" spans="1:23" ht="18" customHeight="1" x14ac:dyDescent="0.3">
      <c r="A12" s="1"/>
      <c r="B12" s="237" t="s">
        <v>25</v>
      </c>
      <c r="C12" s="226"/>
      <c r="D12" s="226"/>
      <c r="E12" s="226"/>
      <c r="F12" s="236" t="s">
        <v>26</v>
      </c>
      <c r="G12" s="226"/>
      <c r="H12" s="226"/>
      <c r="I12" s="226"/>
      <c r="J12" s="270"/>
      <c r="K12" s="267"/>
      <c r="L12" s="267"/>
      <c r="M12" s="267"/>
      <c r="N12" s="267"/>
      <c r="O12" s="267"/>
      <c r="P12" s="153"/>
    </row>
    <row r="13" spans="1:23" ht="18" customHeight="1" x14ac:dyDescent="0.3">
      <c r="A13" s="1"/>
      <c r="B13" s="233"/>
      <c r="C13" s="127"/>
      <c r="D13" s="127"/>
      <c r="E13" s="127"/>
      <c r="F13" s="127"/>
      <c r="G13" s="127"/>
      <c r="H13" s="127"/>
      <c r="I13" s="127"/>
      <c r="J13" s="272"/>
      <c r="K13" s="267"/>
      <c r="L13" s="267"/>
      <c r="M13" s="267"/>
      <c r="N13" s="267"/>
      <c r="O13" s="267"/>
      <c r="P13" s="153"/>
    </row>
    <row r="14" spans="1:23" ht="18" customHeight="1" x14ac:dyDescent="0.3">
      <c r="A14" s="1"/>
      <c r="B14" s="243" t="s">
        <v>6</v>
      </c>
      <c r="C14" s="251" t="s">
        <v>48</v>
      </c>
      <c r="D14" s="247" t="s">
        <v>49</v>
      </c>
      <c r="E14" s="241" t="s">
        <v>50</v>
      </c>
      <c r="F14" s="300" t="s">
        <v>32</v>
      </c>
      <c r="G14" s="289"/>
      <c r="H14" s="231"/>
      <c r="I14" s="239"/>
      <c r="J14" s="273"/>
      <c r="K14" s="267"/>
      <c r="L14" s="267"/>
      <c r="M14" s="267"/>
      <c r="N14" s="267"/>
      <c r="O14" s="267"/>
      <c r="P14" s="153"/>
    </row>
    <row r="15" spans="1:23" ht="18" customHeight="1" x14ac:dyDescent="0.3">
      <c r="A15" s="1"/>
      <c r="B15" s="210" t="s">
        <v>27</v>
      </c>
      <c r="C15" s="252">
        <f>'SO 15495'!C15+'SO 15496'!C15</f>
        <v>0</v>
      </c>
      <c r="D15" s="248">
        <f>'SO 15495'!D15+'SO 15496'!D15</f>
        <v>0</v>
      </c>
      <c r="E15" s="240">
        <f>'SO 15495'!E15+'SO 15496'!E15</f>
        <v>0</v>
      </c>
      <c r="F15" s="287" t="s">
        <v>33</v>
      </c>
      <c r="G15" s="284"/>
      <c r="H15" s="229"/>
      <c r="I15" s="255">
        <f>Rekapitulácia!F9</f>
        <v>0</v>
      </c>
      <c r="J15" s="198"/>
      <c r="K15" s="267"/>
      <c r="L15" s="267"/>
      <c r="M15" s="267"/>
      <c r="N15" s="267"/>
      <c r="O15" s="267"/>
      <c r="P15" s="153"/>
    </row>
    <row r="16" spans="1:23" ht="18" customHeight="1" x14ac:dyDescent="0.3">
      <c r="A16" s="1"/>
      <c r="B16" s="243" t="s">
        <v>28</v>
      </c>
      <c r="C16" s="259">
        <f>'SO 15495'!C16+'SO 15496'!C16</f>
        <v>0</v>
      </c>
      <c r="D16" s="260">
        <f>'SO 15495'!D16+'SO 15496'!D16</f>
        <v>0</v>
      </c>
      <c r="E16" s="245">
        <f>'SO 15495'!E16+'SO 15496'!E16</f>
        <v>0</v>
      </c>
      <c r="F16" s="288" t="s">
        <v>34</v>
      </c>
      <c r="G16" s="289"/>
      <c r="H16" s="232"/>
      <c r="I16" s="261">
        <f>Rekapitulácia!E9</f>
        <v>0</v>
      </c>
      <c r="J16" s="273"/>
      <c r="K16" s="267"/>
      <c r="L16" s="267"/>
      <c r="M16" s="267"/>
      <c r="N16" s="267"/>
      <c r="O16" s="267"/>
      <c r="P16" s="153"/>
    </row>
    <row r="17" spans="1:23" ht="18" customHeight="1" x14ac:dyDescent="0.3">
      <c r="A17" s="1"/>
      <c r="B17" s="210" t="s">
        <v>29</v>
      </c>
      <c r="C17" s="252">
        <f>'SO 15495'!C17+'SO 15496'!C17</f>
        <v>0</v>
      </c>
      <c r="D17" s="248">
        <f>'SO 15495'!D17+'SO 15496'!D17</f>
        <v>0</v>
      </c>
      <c r="E17" s="240">
        <f>'SO 15495'!E17+'SO 15496'!E17</f>
        <v>0</v>
      </c>
      <c r="F17" s="290" t="s">
        <v>35</v>
      </c>
      <c r="G17" s="291"/>
      <c r="H17" s="230"/>
      <c r="I17" s="255">
        <f>Rekapitulácia!D9</f>
        <v>0</v>
      </c>
      <c r="J17" s="198"/>
      <c r="K17" s="267"/>
      <c r="L17" s="267"/>
      <c r="M17" s="267"/>
      <c r="N17" s="267"/>
      <c r="O17" s="267"/>
      <c r="P17" s="153"/>
    </row>
    <row r="18" spans="1:23" ht="18" customHeight="1" x14ac:dyDescent="0.3">
      <c r="A18" s="1"/>
      <c r="B18" s="237" t="s">
        <v>30</v>
      </c>
      <c r="C18" s="253">
        <f>'SO 15495'!C18+'SO 15496'!C18</f>
        <v>0</v>
      </c>
      <c r="D18" s="249">
        <f>'SO 15495'!D18+'SO 15496'!D18</f>
        <v>0</v>
      </c>
      <c r="E18" s="227">
        <f>'SO 15495'!E18+'SO 15496'!E18</f>
        <v>0</v>
      </c>
      <c r="F18" s="292"/>
      <c r="G18" s="293"/>
      <c r="H18" s="228"/>
      <c r="I18" s="256"/>
      <c r="J18" s="270"/>
      <c r="K18" s="267"/>
      <c r="L18" s="267"/>
      <c r="M18" s="267"/>
      <c r="N18" s="267"/>
      <c r="O18" s="267"/>
      <c r="P18" s="153"/>
    </row>
    <row r="19" spans="1:23" ht="18" customHeight="1" x14ac:dyDescent="0.3">
      <c r="A19" s="1"/>
      <c r="B19" s="237" t="s">
        <v>31</v>
      </c>
      <c r="C19" s="254"/>
      <c r="D19" s="250"/>
      <c r="E19" s="242">
        <f>SUM(E15:E18)</f>
        <v>0</v>
      </c>
      <c r="F19" s="294" t="s">
        <v>31</v>
      </c>
      <c r="G19" s="295"/>
      <c r="H19" s="228"/>
      <c r="I19" s="257">
        <f>SUM(I15:I18)</f>
        <v>0</v>
      </c>
      <c r="J19" s="270"/>
      <c r="K19" s="267"/>
      <c r="L19" s="267"/>
      <c r="M19" s="267"/>
      <c r="N19" s="267"/>
      <c r="O19" s="267"/>
      <c r="P19" s="153"/>
    </row>
    <row r="20" spans="1:23" ht="18" customHeight="1" x14ac:dyDescent="0.3">
      <c r="A20" s="1"/>
      <c r="B20" s="243" t="s">
        <v>41</v>
      </c>
      <c r="C20" s="246"/>
      <c r="D20" s="246"/>
      <c r="E20" s="262"/>
      <c r="F20" s="285" t="s">
        <v>41</v>
      </c>
      <c r="G20" s="289"/>
      <c r="H20" s="232"/>
      <c r="I20" s="258"/>
      <c r="J20" s="273"/>
      <c r="K20" s="267"/>
      <c r="L20" s="267"/>
      <c r="M20" s="267"/>
      <c r="N20" s="267"/>
      <c r="O20" s="267"/>
      <c r="P20" s="153"/>
    </row>
    <row r="21" spans="1:23" ht="18" customHeight="1" x14ac:dyDescent="0.3">
      <c r="A21" s="1"/>
      <c r="B21" s="210" t="s">
        <v>236</v>
      </c>
      <c r="C21" s="230"/>
      <c r="D21" s="230"/>
      <c r="E21" s="240">
        <f>'SO 15495'!E21+'SO 15496'!E21</f>
        <v>0</v>
      </c>
      <c r="F21" s="296" t="s">
        <v>239</v>
      </c>
      <c r="G21" s="293"/>
      <c r="H21" s="230"/>
      <c r="I21" s="255">
        <f>'SO 15495'!P21+'SO 15496'!P21</f>
        <v>0</v>
      </c>
      <c r="J21" s="198"/>
      <c r="K21" s="267"/>
      <c r="L21" s="267"/>
      <c r="M21" s="267"/>
      <c r="N21" s="267"/>
      <c r="O21" s="267"/>
      <c r="P21" s="153"/>
    </row>
    <row r="22" spans="1:23" ht="18" customHeight="1" x14ac:dyDescent="0.3">
      <c r="A22" s="1"/>
      <c r="B22" s="237" t="s">
        <v>237</v>
      </c>
      <c r="C22" s="228"/>
      <c r="D22" s="228"/>
      <c r="E22" s="227">
        <f>'SO 15495'!E22+'SO 15496'!E22</f>
        <v>0</v>
      </c>
      <c r="F22" s="296" t="s">
        <v>240</v>
      </c>
      <c r="G22" s="293"/>
      <c r="H22" s="228"/>
      <c r="I22" s="256">
        <f>'SO 15495'!P22+'SO 15496'!P22</f>
        <v>0</v>
      </c>
      <c r="J22" s="270"/>
      <c r="K22" s="267"/>
      <c r="L22" s="267"/>
      <c r="M22" s="267"/>
      <c r="N22" s="267"/>
      <c r="O22" s="267"/>
      <c r="P22" s="153"/>
      <c r="V22" s="53"/>
      <c r="W22" s="53"/>
    </row>
    <row r="23" spans="1:23" ht="18" customHeight="1" x14ac:dyDescent="0.3">
      <c r="A23" s="1"/>
      <c r="B23" s="237" t="s">
        <v>238</v>
      </c>
      <c r="C23" s="228"/>
      <c r="D23" s="228"/>
      <c r="E23" s="227">
        <f>'SO 15495'!E23+'SO 15496'!E23</f>
        <v>0</v>
      </c>
      <c r="F23" s="296" t="s">
        <v>241</v>
      </c>
      <c r="G23" s="293"/>
      <c r="H23" s="228"/>
      <c r="I23" s="256">
        <f>'SO 15495'!P23+'SO 15496'!P23</f>
        <v>0</v>
      </c>
      <c r="J23" s="270"/>
      <c r="K23" s="267"/>
      <c r="L23" s="267"/>
      <c r="M23" s="267"/>
      <c r="N23" s="267"/>
      <c r="O23" s="267"/>
      <c r="P23" s="153"/>
      <c r="V23" s="53"/>
      <c r="W23" s="53"/>
    </row>
    <row r="24" spans="1:23" ht="18" customHeight="1" x14ac:dyDescent="0.3">
      <c r="A24" s="1"/>
      <c r="B24" s="234"/>
      <c r="C24" s="228"/>
      <c r="D24" s="228"/>
      <c r="E24" s="228"/>
      <c r="F24" s="297"/>
      <c r="G24" s="293"/>
      <c r="H24" s="228"/>
      <c r="I24" s="234"/>
      <c r="J24" s="270"/>
      <c r="K24" s="267"/>
      <c r="L24" s="267"/>
      <c r="M24" s="267"/>
      <c r="N24" s="267"/>
      <c r="O24" s="267"/>
      <c r="P24" s="153"/>
      <c r="V24" s="53"/>
      <c r="W24" s="53"/>
    </row>
    <row r="25" spans="1:23" ht="18" customHeight="1" x14ac:dyDescent="0.3">
      <c r="A25" s="1"/>
      <c r="B25" s="237"/>
      <c r="C25" s="228"/>
      <c r="D25" s="228"/>
      <c r="E25" s="228"/>
      <c r="F25" s="298" t="s">
        <v>31</v>
      </c>
      <c r="G25" s="299"/>
      <c r="H25" s="228"/>
      <c r="I25" s="257">
        <f>SUM(E21:E24)+SUM(I21:I24)</f>
        <v>0</v>
      </c>
      <c r="J25" s="270"/>
      <c r="K25" s="267"/>
      <c r="L25" s="267"/>
      <c r="M25" s="267"/>
      <c r="N25" s="267"/>
      <c r="O25" s="267"/>
      <c r="P25" s="153"/>
    </row>
    <row r="26" spans="1:23" ht="18" customHeight="1" x14ac:dyDescent="0.3">
      <c r="A26" s="1"/>
      <c r="B26" s="209" t="s">
        <v>53</v>
      </c>
      <c r="C26" s="132"/>
      <c r="D26" s="132"/>
      <c r="E26" s="264"/>
      <c r="F26" s="285" t="s">
        <v>36</v>
      </c>
      <c r="G26" s="286"/>
      <c r="H26" s="132"/>
      <c r="I26" s="233"/>
      <c r="J26" s="272"/>
      <c r="K26" s="267"/>
      <c r="L26" s="267"/>
      <c r="M26" s="267"/>
      <c r="N26" s="267"/>
      <c r="O26" s="267"/>
      <c r="P26" s="153"/>
    </row>
    <row r="27" spans="1:23" ht="18" customHeight="1" x14ac:dyDescent="0.3">
      <c r="A27" s="1"/>
      <c r="B27" s="206"/>
      <c r="C27" s="1"/>
      <c r="D27" s="1"/>
      <c r="E27" s="265"/>
      <c r="F27" s="278" t="s">
        <v>37</v>
      </c>
      <c r="G27" s="279"/>
      <c r="H27" s="133"/>
      <c r="I27" s="255">
        <f>E19+I19+I25</f>
        <v>0</v>
      </c>
      <c r="J27" s="198"/>
      <c r="K27" s="267"/>
      <c r="L27" s="267"/>
      <c r="M27" s="267"/>
      <c r="N27" s="267"/>
      <c r="O27" s="267"/>
      <c r="P27" s="153"/>
    </row>
    <row r="28" spans="1:23" ht="18" customHeight="1" x14ac:dyDescent="0.3">
      <c r="A28" s="1"/>
      <c r="B28" s="206"/>
      <c r="C28" s="1"/>
      <c r="D28" s="1"/>
      <c r="E28" s="265"/>
      <c r="F28" s="280" t="s">
        <v>38</v>
      </c>
      <c r="G28" s="281"/>
      <c r="H28" s="245">
        <f>Rekapitulácia!B10</f>
        <v>0</v>
      </c>
      <c r="I28" s="243">
        <f>ROUND(((ROUND(H28,2)*20)/100),2)*1</f>
        <v>0</v>
      </c>
      <c r="J28" s="273"/>
      <c r="K28" s="267"/>
      <c r="L28" s="267"/>
      <c r="M28" s="267"/>
      <c r="N28" s="267"/>
      <c r="O28" s="267"/>
      <c r="P28" s="152"/>
    </row>
    <row r="29" spans="1:23" ht="18" customHeight="1" x14ac:dyDescent="0.3">
      <c r="A29" s="1"/>
      <c r="B29" s="206"/>
      <c r="C29" s="1"/>
      <c r="D29" s="1"/>
      <c r="E29" s="265"/>
      <c r="F29" s="282" t="s">
        <v>39</v>
      </c>
      <c r="G29" s="283"/>
      <c r="H29" s="240">
        <f>Rekapitulácia!B11</f>
        <v>0</v>
      </c>
      <c r="I29" s="210">
        <f>ROUND(((ROUND(H29,2)*0)/100),2)</f>
        <v>0</v>
      </c>
      <c r="J29" s="198"/>
      <c r="K29" s="267"/>
      <c r="L29" s="267"/>
      <c r="M29" s="267"/>
      <c r="N29" s="267"/>
      <c r="O29" s="267"/>
      <c r="P29" s="152"/>
    </row>
    <row r="30" spans="1:23" ht="18" customHeight="1" x14ac:dyDescent="0.3">
      <c r="A30" s="1"/>
      <c r="B30" s="206"/>
      <c r="C30" s="1"/>
      <c r="D30" s="1"/>
      <c r="E30" s="265"/>
      <c r="F30" s="280" t="s">
        <v>40</v>
      </c>
      <c r="G30" s="281"/>
      <c r="H30" s="232"/>
      <c r="I30" s="263">
        <f>SUM(I27:I29)</f>
        <v>0</v>
      </c>
      <c r="J30" s="273"/>
      <c r="K30" s="267"/>
      <c r="L30" s="267"/>
      <c r="M30" s="267"/>
      <c r="N30" s="267"/>
      <c r="O30" s="267"/>
      <c r="P30" s="153"/>
    </row>
    <row r="31" spans="1:23" ht="18" customHeight="1" x14ac:dyDescent="0.3">
      <c r="A31" s="1"/>
      <c r="B31" s="206"/>
      <c r="C31" s="1"/>
      <c r="D31" s="1"/>
      <c r="E31" s="266"/>
      <c r="F31" s="279"/>
      <c r="G31" s="284"/>
      <c r="H31" s="230"/>
      <c r="I31" s="206"/>
      <c r="J31" s="198"/>
      <c r="K31" s="267"/>
      <c r="L31" s="267"/>
      <c r="M31" s="267"/>
      <c r="N31" s="267"/>
      <c r="O31" s="267"/>
      <c r="P31" s="153"/>
    </row>
    <row r="32" spans="1:23" ht="18" customHeight="1" x14ac:dyDescent="0.3">
      <c r="A32" s="1"/>
      <c r="B32" s="209" t="s">
        <v>51</v>
      </c>
      <c r="C32" s="127"/>
      <c r="D32" s="127"/>
      <c r="E32" s="244" t="s">
        <v>52</v>
      </c>
      <c r="F32" s="229"/>
      <c r="G32" s="127"/>
      <c r="H32" s="132"/>
      <c r="I32" s="127"/>
      <c r="J32" s="272"/>
      <c r="K32" s="267"/>
      <c r="L32" s="267"/>
      <c r="M32" s="267"/>
      <c r="N32" s="267"/>
      <c r="O32" s="267"/>
      <c r="P32" s="153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8"/>
      <c r="K33" s="267"/>
      <c r="L33" s="267"/>
      <c r="M33" s="267"/>
      <c r="N33" s="267"/>
      <c r="O33" s="267"/>
      <c r="P33" s="153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8"/>
      <c r="K34" s="267"/>
      <c r="L34" s="267"/>
      <c r="M34" s="267"/>
      <c r="N34" s="267"/>
      <c r="O34" s="267"/>
      <c r="P34" s="153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8"/>
      <c r="K35" s="267"/>
      <c r="L35" s="267"/>
      <c r="M35" s="267"/>
      <c r="N35" s="267"/>
      <c r="O35" s="267"/>
      <c r="P35" s="153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8"/>
      <c r="K36" s="267"/>
      <c r="L36" s="267"/>
      <c r="M36" s="267"/>
      <c r="N36" s="267"/>
      <c r="O36" s="267"/>
      <c r="P36" s="153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8"/>
      <c r="K37" s="267"/>
      <c r="L37" s="267"/>
      <c r="M37" s="267"/>
      <c r="N37" s="267"/>
      <c r="O37" s="267"/>
      <c r="P37" s="153"/>
    </row>
    <row r="38" spans="1:23" ht="18" customHeight="1" x14ac:dyDescent="0.3">
      <c r="A38" s="1"/>
      <c r="B38" s="268"/>
      <c r="C38" s="269"/>
      <c r="D38" s="269"/>
      <c r="E38" s="269"/>
      <c r="F38" s="269"/>
      <c r="G38" s="269"/>
      <c r="H38" s="269"/>
      <c r="I38" s="269"/>
      <c r="J38" s="274"/>
      <c r="K38" s="267"/>
      <c r="L38" s="267"/>
      <c r="M38" s="267"/>
      <c r="N38" s="267"/>
      <c r="O38" s="267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FD37-F797-4568-83AE-2886A6767BC5}">
  <dimension ref="A1:AA168"/>
  <sheetViews>
    <sheetView workbookViewId="0">
      <pane ySplit="1" topLeftCell="A74" activePane="bottomLeft" state="frozen"/>
      <selection pane="bottomLeft" activeCell="H164" sqref="H90:H16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3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4" t="s">
        <v>14</v>
      </c>
      <c r="C1" s="333"/>
      <c r="D1" s="12"/>
      <c r="E1" s="375" t="s">
        <v>0</v>
      </c>
      <c r="F1" s="376"/>
      <c r="G1" s="13"/>
      <c r="H1" s="332" t="s">
        <v>72</v>
      </c>
      <c r="I1" s="33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77" t="s">
        <v>14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  <c r="R2" s="379"/>
      <c r="S2" s="379"/>
      <c r="T2" s="379"/>
      <c r="U2" s="379"/>
      <c r="V2" s="380"/>
      <c r="W2" s="53"/>
    </row>
    <row r="3" spans="1:23" ht="18" customHeight="1" x14ac:dyDescent="0.3">
      <c r="A3" s="15"/>
      <c r="B3" s="381" t="s">
        <v>1</v>
      </c>
      <c r="C3" s="382"/>
      <c r="D3" s="382"/>
      <c r="E3" s="382"/>
      <c r="F3" s="38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4"/>
      <c r="W3" s="53"/>
    </row>
    <row r="4" spans="1:23" ht="18" customHeight="1" x14ac:dyDescent="0.3">
      <c r="A4" s="15"/>
      <c r="B4" s="43" t="s">
        <v>15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5" t="s">
        <v>22</v>
      </c>
      <c r="C7" s="386"/>
      <c r="D7" s="386"/>
      <c r="E7" s="386"/>
      <c r="F7" s="386"/>
      <c r="G7" s="386"/>
      <c r="H7" s="387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4" t="s">
        <v>23</v>
      </c>
      <c r="C9" s="365"/>
      <c r="D9" s="365"/>
      <c r="E9" s="365"/>
      <c r="F9" s="365"/>
      <c r="G9" s="365"/>
      <c r="H9" s="36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4" t="s">
        <v>24</v>
      </c>
      <c r="C11" s="365"/>
      <c r="D11" s="365"/>
      <c r="E11" s="365"/>
      <c r="F11" s="365"/>
      <c r="G11" s="365"/>
      <c r="H11" s="36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67" t="s">
        <v>32</v>
      </c>
      <c r="G14" s="368"/>
      <c r="H14" s="36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15495'!E59</f>
        <v>0</v>
      </c>
      <c r="D15" s="58">
        <f>'SO 15495'!F59</f>
        <v>0</v>
      </c>
      <c r="E15" s="67">
        <f>'SO 15495'!G59</f>
        <v>0</v>
      </c>
      <c r="F15" s="370" t="s">
        <v>33</v>
      </c>
      <c r="G15" s="361"/>
      <c r="H15" s="348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>
        <f>'SO 15495'!E67</f>
        <v>0</v>
      </c>
      <c r="D16" s="93">
        <f>'SO 15495'!F67</f>
        <v>0</v>
      </c>
      <c r="E16" s="94">
        <f>'SO 15495'!G67</f>
        <v>0</v>
      </c>
      <c r="F16" s="371" t="s">
        <v>34</v>
      </c>
      <c r="G16" s="361"/>
      <c r="H16" s="348"/>
      <c r="I16" s="25"/>
      <c r="J16" s="25"/>
      <c r="K16" s="26"/>
      <c r="L16" s="26"/>
      <c r="M16" s="26"/>
      <c r="N16" s="26"/>
      <c r="O16" s="74"/>
      <c r="P16" s="83">
        <f>(SUM(Z88:Z167))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>
        <f>'SO 15495'!E71</f>
        <v>0</v>
      </c>
      <c r="D17" s="58">
        <f>'SO 15495'!F71</f>
        <v>0</v>
      </c>
      <c r="E17" s="67">
        <f>'SO 15495'!G71</f>
        <v>0</v>
      </c>
      <c r="F17" s="372" t="s">
        <v>35</v>
      </c>
      <c r="G17" s="361"/>
      <c r="H17" s="348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73"/>
      <c r="G18" s="363"/>
      <c r="H18" s="348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88" t="s">
        <v>31</v>
      </c>
      <c r="G19" s="347"/>
      <c r="H19" s="389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49" t="s">
        <v>41</v>
      </c>
      <c r="G20" s="390"/>
      <c r="H20" s="36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0" t="s">
        <v>45</v>
      </c>
      <c r="G21" s="361"/>
      <c r="H21" s="348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0" t="s">
        <v>46</v>
      </c>
      <c r="G22" s="361"/>
      <c r="H22" s="348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0" t="s">
        <v>47</v>
      </c>
      <c r="G23" s="361"/>
      <c r="H23" s="348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2"/>
      <c r="G24" s="363"/>
      <c r="H24" s="348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6" t="s">
        <v>31</v>
      </c>
      <c r="G25" s="347"/>
      <c r="H25" s="348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49" t="s">
        <v>36</v>
      </c>
      <c r="G26" s="350"/>
      <c r="H26" s="35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2" t="s">
        <v>37</v>
      </c>
      <c r="G27" s="335"/>
      <c r="H27" s="35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4" t="s">
        <v>38</v>
      </c>
      <c r="G28" s="355"/>
      <c r="H28" s="216">
        <f>P27-SUM('SO 15495'!K88:'SO 15495'!K167)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6" t="s">
        <v>39</v>
      </c>
      <c r="G29" s="357"/>
      <c r="H29" s="33">
        <f>SUM('SO 15495'!K88:'SO 15495'!K167)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8" t="s">
        <v>40</v>
      </c>
      <c r="G30" s="359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5"/>
      <c r="G31" s="33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18" t="s">
        <v>22</v>
      </c>
      <c r="C46" s="319"/>
      <c r="D46" s="319"/>
      <c r="E46" s="320"/>
      <c r="F46" s="342" t="s">
        <v>19</v>
      </c>
      <c r="G46" s="319"/>
      <c r="H46" s="320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18" t="s">
        <v>23</v>
      </c>
      <c r="C47" s="319"/>
      <c r="D47" s="319"/>
      <c r="E47" s="320"/>
      <c r="F47" s="342" t="s">
        <v>17</v>
      </c>
      <c r="G47" s="319"/>
      <c r="H47" s="320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18" t="s">
        <v>24</v>
      </c>
      <c r="C48" s="319"/>
      <c r="D48" s="319"/>
      <c r="E48" s="320"/>
      <c r="F48" s="342" t="s">
        <v>57</v>
      </c>
      <c r="G48" s="319"/>
      <c r="H48" s="320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7" t="s">
        <v>54</v>
      </c>
      <c r="C54" s="338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4" t="s">
        <v>59</v>
      </c>
      <c r="C55" s="324"/>
      <c r="D55" s="324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26" t="s">
        <v>60</v>
      </c>
      <c r="C56" s="327"/>
      <c r="D56" s="327"/>
      <c r="E56" s="140">
        <f>'SO 15495'!L97</f>
        <v>0</v>
      </c>
      <c r="F56" s="140">
        <f>'SO 15495'!M97</f>
        <v>0</v>
      </c>
      <c r="G56" s="140">
        <f>'SO 15495'!I97</f>
        <v>0</v>
      </c>
      <c r="H56" s="141">
        <f>'SO 15495'!S97</f>
        <v>4.37</v>
      </c>
      <c r="I56" s="141">
        <f>'SO 15495'!V97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26" t="s">
        <v>61</v>
      </c>
      <c r="C57" s="327"/>
      <c r="D57" s="327"/>
      <c r="E57" s="140">
        <f>'SO 15495'!L110</f>
        <v>0</v>
      </c>
      <c r="F57" s="140">
        <f>'SO 15495'!M110</f>
        <v>0</v>
      </c>
      <c r="G57" s="140">
        <f>'SO 15495'!I110</f>
        <v>0</v>
      </c>
      <c r="H57" s="141">
        <f>'SO 15495'!S110</f>
        <v>0.08</v>
      </c>
      <c r="I57" s="141">
        <f>'SO 15495'!V110</f>
        <v>2.6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26" t="s">
        <v>62</v>
      </c>
      <c r="C58" s="327"/>
      <c r="D58" s="327"/>
      <c r="E58" s="140">
        <f>'SO 15495'!L114</f>
        <v>0</v>
      </c>
      <c r="F58" s="140">
        <f>'SO 15495'!M114</f>
        <v>0</v>
      </c>
      <c r="G58" s="140">
        <f>'SO 15495'!I114</f>
        <v>0</v>
      </c>
      <c r="H58" s="141">
        <f>'SO 15495'!S114</f>
        <v>0</v>
      </c>
      <c r="I58" s="141">
        <f>'SO 15495'!V114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25" t="s">
        <v>59</v>
      </c>
      <c r="C59" s="310"/>
      <c r="D59" s="310"/>
      <c r="E59" s="142">
        <f>'SO 15495'!L116</f>
        <v>0</v>
      </c>
      <c r="F59" s="142">
        <f>'SO 15495'!M116</f>
        <v>0</v>
      </c>
      <c r="G59" s="142">
        <f>'SO 15495'!I116</f>
        <v>0</v>
      </c>
      <c r="H59" s="143">
        <f>'SO 15495'!S116</f>
        <v>4.45</v>
      </c>
      <c r="I59" s="143">
        <f>'SO 15495'!V116</f>
        <v>2.6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"/>
      <c r="B60" s="206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25" t="s">
        <v>63</v>
      </c>
      <c r="C61" s="310"/>
      <c r="D61" s="310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26" t="s">
        <v>64</v>
      </c>
      <c r="C62" s="327"/>
      <c r="D62" s="327"/>
      <c r="E62" s="140">
        <f>'SO 15495'!L121</f>
        <v>0</v>
      </c>
      <c r="F62" s="140">
        <f>'SO 15495'!M121</f>
        <v>0</v>
      </c>
      <c r="G62" s="140">
        <f>'SO 15495'!I121</f>
        <v>0</v>
      </c>
      <c r="H62" s="141">
        <f>'SO 15495'!S121</f>
        <v>0.71</v>
      </c>
      <c r="I62" s="141">
        <f>'SO 15495'!V121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0"/>
      <c r="B63" s="326" t="s">
        <v>65</v>
      </c>
      <c r="C63" s="327"/>
      <c r="D63" s="327"/>
      <c r="E63" s="140">
        <f>'SO 15495'!L129</f>
        <v>0</v>
      </c>
      <c r="F63" s="140">
        <f>'SO 15495'!M129</f>
        <v>0</v>
      </c>
      <c r="G63" s="140">
        <f>'SO 15495'!I129</f>
        <v>0</v>
      </c>
      <c r="H63" s="141">
        <f>'SO 15495'!S129</f>
        <v>0.09</v>
      </c>
      <c r="I63" s="141">
        <f>'SO 15495'!V129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5"/>
      <c r="X63" s="139"/>
      <c r="Y63" s="139"/>
      <c r="Z63" s="139"/>
    </row>
    <row r="64" spans="1:26" x14ac:dyDescent="0.3">
      <c r="A64" s="10"/>
      <c r="B64" s="326" t="s">
        <v>66</v>
      </c>
      <c r="C64" s="327"/>
      <c r="D64" s="327"/>
      <c r="E64" s="140">
        <f>'SO 15495'!L139</f>
        <v>0</v>
      </c>
      <c r="F64" s="140">
        <f>'SO 15495'!M139</f>
        <v>0</v>
      </c>
      <c r="G64" s="140">
        <f>'SO 15495'!I139</f>
        <v>0</v>
      </c>
      <c r="H64" s="141">
        <f>'SO 15495'!S139</f>
        <v>0.2</v>
      </c>
      <c r="I64" s="141">
        <f>'SO 15495'!V139</f>
        <v>0.05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26" t="s">
        <v>67</v>
      </c>
      <c r="C65" s="327"/>
      <c r="D65" s="327"/>
      <c r="E65" s="140">
        <f>'SO 15495'!L147</f>
        <v>0</v>
      </c>
      <c r="F65" s="140">
        <f>'SO 15495'!M147</f>
        <v>0</v>
      </c>
      <c r="G65" s="140">
        <f>'SO 15495'!I147</f>
        <v>0</v>
      </c>
      <c r="H65" s="141">
        <f>'SO 15495'!S147</f>
        <v>0.08</v>
      </c>
      <c r="I65" s="141">
        <f>'SO 15495'!V147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0"/>
      <c r="B66" s="326" t="s">
        <v>68</v>
      </c>
      <c r="C66" s="327"/>
      <c r="D66" s="327"/>
      <c r="E66" s="140">
        <f>'SO 15495'!L153</f>
        <v>0</v>
      </c>
      <c r="F66" s="140">
        <f>'SO 15495'!M153</f>
        <v>0</v>
      </c>
      <c r="G66" s="140">
        <f>'SO 15495'!I153</f>
        <v>0</v>
      </c>
      <c r="H66" s="141">
        <f>'SO 15495'!S153</f>
        <v>0.01</v>
      </c>
      <c r="I66" s="141">
        <f>'SO 15495'!V153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5"/>
      <c r="X66" s="139"/>
      <c r="Y66" s="139"/>
      <c r="Z66" s="139"/>
    </row>
    <row r="67" spans="1:26" x14ac:dyDescent="0.3">
      <c r="A67" s="10"/>
      <c r="B67" s="325" t="s">
        <v>63</v>
      </c>
      <c r="C67" s="310"/>
      <c r="D67" s="310"/>
      <c r="E67" s="142">
        <f>'SO 15495'!L155</f>
        <v>0</v>
      </c>
      <c r="F67" s="142">
        <f>'SO 15495'!M155</f>
        <v>0</v>
      </c>
      <c r="G67" s="142">
        <f>'SO 15495'!I155</f>
        <v>0</v>
      </c>
      <c r="H67" s="143">
        <f>'SO 15495'!S155</f>
        <v>1.0900000000000001</v>
      </c>
      <c r="I67" s="143">
        <f>'SO 15495'!V155</f>
        <v>0.05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5"/>
      <c r="X67" s="139"/>
      <c r="Y67" s="139"/>
      <c r="Z67" s="139"/>
    </row>
    <row r="68" spans="1:26" x14ac:dyDescent="0.3">
      <c r="A68" s="1"/>
      <c r="B68" s="206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0"/>
      <c r="B69" s="325" t="s">
        <v>69</v>
      </c>
      <c r="C69" s="310"/>
      <c r="D69" s="310"/>
      <c r="E69" s="140"/>
      <c r="F69" s="140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5"/>
      <c r="X69" s="139"/>
      <c r="Y69" s="139"/>
      <c r="Z69" s="139"/>
    </row>
    <row r="70" spans="1:26" x14ac:dyDescent="0.3">
      <c r="A70" s="10"/>
      <c r="B70" s="326" t="s">
        <v>70</v>
      </c>
      <c r="C70" s="327"/>
      <c r="D70" s="327"/>
      <c r="E70" s="140">
        <f>'SO 15495'!L165</f>
        <v>0</v>
      </c>
      <c r="F70" s="140">
        <f>'SO 15495'!M165</f>
        <v>0</v>
      </c>
      <c r="G70" s="140">
        <f>'SO 15495'!I165</f>
        <v>0</v>
      </c>
      <c r="H70" s="141">
        <f>'SO 15495'!S165</f>
        <v>0</v>
      </c>
      <c r="I70" s="141">
        <f>'SO 15495'!V165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5"/>
      <c r="X70" s="139"/>
      <c r="Y70" s="139"/>
      <c r="Z70" s="139"/>
    </row>
    <row r="71" spans="1:26" x14ac:dyDescent="0.3">
      <c r="A71" s="10"/>
      <c r="B71" s="325" t="s">
        <v>69</v>
      </c>
      <c r="C71" s="310"/>
      <c r="D71" s="310"/>
      <c r="E71" s="142">
        <f>'SO 15495'!L167</f>
        <v>0</v>
      </c>
      <c r="F71" s="142">
        <f>'SO 15495'!M167</f>
        <v>0</v>
      </c>
      <c r="G71" s="142">
        <f>'SO 15495'!I167</f>
        <v>0</v>
      </c>
      <c r="H71" s="143">
        <f>'SO 15495'!S167</f>
        <v>0</v>
      </c>
      <c r="I71" s="143">
        <f>'SO 15495'!V167</f>
        <v>0</v>
      </c>
      <c r="J71" s="143"/>
      <c r="K71" s="143"/>
      <c r="L71" s="143"/>
      <c r="M71" s="143"/>
      <c r="N71" s="143"/>
      <c r="O71" s="143"/>
      <c r="P71" s="143"/>
      <c r="Q71" s="139"/>
      <c r="R71" s="139"/>
      <c r="S71" s="139"/>
      <c r="T71" s="139"/>
      <c r="U71" s="139"/>
      <c r="V71" s="152"/>
      <c r="W71" s="215"/>
      <c r="X71" s="139"/>
      <c r="Y71" s="139"/>
      <c r="Z71" s="139"/>
    </row>
    <row r="72" spans="1:26" x14ac:dyDescent="0.3">
      <c r="A72" s="1"/>
      <c r="B72" s="206"/>
      <c r="C72" s="1"/>
      <c r="D72" s="1"/>
      <c r="E72" s="133"/>
      <c r="F72" s="133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V72" s="153"/>
      <c r="W72" s="53"/>
    </row>
    <row r="73" spans="1:26" x14ac:dyDescent="0.3">
      <c r="A73" s="144"/>
      <c r="B73" s="328" t="s">
        <v>71</v>
      </c>
      <c r="C73" s="329"/>
      <c r="D73" s="329"/>
      <c r="E73" s="146">
        <f>'SO 15495'!L168</f>
        <v>0</v>
      </c>
      <c r="F73" s="146">
        <f>'SO 15495'!M168</f>
        <v>0</v>
      </c>
      <c r="G73" s="146">
        <f>'SO 15495'!I168</f>
        <v>0</v>
      </c>
      <c r="H73" s="147">
        <f>'SO 15495'!S168</f>
        <v>5.54</v>
      </c>
      <c r="I73" s="147">
        <f>'SO 15495'!V168</f>
        <v>2.65</v>
      </c>
      <c r="J73" s="148"/>
      <c r="K73" s="148"/>
      <c r="L73" s="148"/>
      <c r="M73" s="148"/>
      <c r="N73" s="148"/>
      <c r="O73" s="148"/>
      <c r="P73" s="148"/>
      <c r="Q73" s="149"/>
      <c r="R73" s="149"/>
      <c r="S73" s="149"/>
      <c r="T73" s="149"/>
      <c r="U73" s="149"/>
      <c r="V73" s="154"/>
      <c r="W73" s="215"/>
      <c r="X73" s="145"/>
      <c r="Y73" s="145"/>
      <c r="Z73" s="145"/>
    </row>
    <row r="74" spans="1:26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38"/>
      <c r="C76" s="8"/>
      <c r="D76" s="8"/>
      <c r="E76" s="27"/>
      <c r="F76" s="27"/>
      <c r="G76" s="27"/>
      <c r="H76" s="156"/>
      <c r="I76" s="156"/>
      <c r="J76" s="156"/>
      <c r="K76" s="156"/>
      <c r="L76" s="156"/>
      <c r="M76" s="156"/>
      <c r="N76" s="156"/>
      <c r="O76" s="156"/>
      <c r="P76" s="156"/>
      <c r="Q76" s="16"/>
      <c r="R76" s="16"/>
      <c r="S76" s="16"/>
      <c r="T76" s="16"/>
      <c r="U76" s="16"/>
      <c r="V76" s="16"/>
      <c r="W76" s="53"/>
    </row>
    <row r="77" spans="1:26" ht="34.950000000000003" customHeight="1" x14ac:dyDescent="0.3">
      <c r="A77" s="1"/>
      <c r="B77" s="330" t="s">
        <v>72</v>
      </c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53"/>
    </row>
    <row r="78" spans="1:26" x14ac:dyDescent="0.3">
      <c r="A78" s="15"/>
      <c r="B78" s="97"/>
      <c r="C78" s="19"/>
      <c r="D78" s="19"/>
      <c r="E78" s="99"/>
      <c r="F78" s="99"/>
      <c r="G78" s="99"/>
      <c r="H78" s="170"/>
      <c r="I78" s="170"/>
      <c r="J78" s="170"/>
      <c r="K78" s="170"/>
      <c r="L78" s="170"/>
      <c r="M78" s="170"/>
      <c r="N78" s="170"/>
      <c r="O78" s="170"/>
      <c r="P78" s="170"/>
      <c r="Q78" s="20"/>
      <c r="R78" s="20"/>
      <c r="S78" s="20"/>
      <c r="T78" s="20"/>
      <c r="U78" s="20"/>
      <c r="V78" s="20"/>
      <c r="W78" s="53"/>
    </row>
    <row r="79" spans="1:26" ht="19.95" customHeight="1" x14ac:dyDescent="0.3">
      <c r="A79" s="201"/>
      <c r="B79" s="315" t="s">
        <v>22</v>
      </c>
      <c r="C79" s="316"/>
      <c r="D79" s="316"/>
      <c r="E79" s="317"/>
      <c r="F79" s="168"/>
      <c r="G79" s="168"/>
      <c r="H79" s="169" t="s">
        <v>83</v>
      </c>
      <c r="I79" s="321" t="s">
        <v>84</v>
      </c>
      <c r="J79" s="322"/>
      <c r="K79" s="322"/>
      <c r="L79" s="322"/>
      <c r="M79" s="322"/>
      <c r="N79" s="322"/>
      <c r="O79" s="322"/>
      <c r="P79" s="323"/>
      <c r="Q79" s="18"/>
      <c r="R79" s="18"/>
      <c r="S79" s="18"/>
      <c r="T79" s="18"/>
      <c r="U79" s="18"/>
      <c r="V79" s="18"/>
      <c r="W79" s="53"/>
    </row>
    <row r="80" spans="1:26" ht="19.95" customHeight="1" x14ac:dyDescent="0.3">
      <c r="A80" s="201"/>
      <c r="B80" s="318" t="s">
        <v>23</v>
      </c>
      <c r="C80" s="319"/>
      <c r="D80" s="319"/>
      <c r="E80" s="320"/>
      <c r="F80" s="164"/>
      <c r="G80" s="164"/>
      <c r="H80" s="165" t="s">
        <v>17</v>
      </c>
      <c r="I80" s="16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201"/>
      <c r="B81" s="318" t="s">
        <v>24</v>
      </c>
      <c r="C81" s="319"/>
      <c r="D81" s="319"/>
      <c r="E81" s="320"/>
      <c r="F81" s="164"/>
      <c r="G81" s="164"/>
      <c r="H81" s="165" t="s">
        <v>85</v>
      </c>
      <c r="I81" s="165" t="s">
        <v>21</v>
      </c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5" t="s">
        <v>86</v>
      </c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5" t="s">
        <v>15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42"/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7" t="s">
        <v>58</v>
      </c>
      <c r="C86" s="166"/>
      <c r="D86" s="166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x14ac:dyDescent="0.3">
      <c r="A87" s="2"/>
      <c r="B87" s="208" t="s">
        <v>73</v>
      </c>
      <c r="C87" s="129" t="s">
        <v>74</v>
      </c>
      <c r="D87" s="129" t="s">
        <v>75</v>
      </c>
      <c r="E87" s="157"/>
      <c r="F87" s="157" t="s">
        <v>76</v>
      </c>
      <c r="G87" s="157" t="s">
        <v>77</v>
      </c>
      <c r="H87" s="158" t="s">
        <v>78</v>
      </c>
      <c r="I87" s="158" t="s">
        <v>79</v>
      </c>
      <c r="J87" s="158"/>
      <c r="K87" s="158"/>
      <c r="L87" s="158"/>
      <c r="M87" s="158"/>
      <c r="N87" s="158"/>
      <c r="O87" s="158"/>
      <c r="P87" s="158" t="s">
        <v>80</v>
      </c>
      <c r="Q87" s="159"/>
      <c r="R87" s="159"/>
      <c r="S87" s="129" t="s">
        <v>81</v>
      </c>
      <c r="T87" s="160"/>
      <c r="U87" s="160"/>
      <c r="V87" s="129" t="s">
        <v>82</v>
      </c>
      <c r="W87" s="53"/>
    </row>
    <row r="88" spans="1:26" x14ac:dyDescent="0.3">
      <c r="A88" s="10"/>
      <c r="B88" s="209"/>
      <c r="C88" s="171"/>
      <c r="D88" s="324" t="s">
        <v>59</v>
      </c>
      <c r="E88" s="324"/>
      <c r="F88" s="136"/>
      <c r="G88" s="172"/>
      <c r="H88" s="136"/>
      <c r="I88" s="136"/>
      <c r="J88" s="137"/>
      <c r="K88" s="137"/>
      <c r="L88" s="137"/>
      <c r="M88" s="137"/>
      <c r="N88" s="137"/>
      <c r="O88" s="137"/>
      <c r="P88" s="137"/>
      <c r="Q88" s="135"/>
      <c r="R88" s="135"/>
      <c r="S88" s="135"/>
      <c r="T88" s="135"/>
      <c r="U88" s="135"/>
      <c r="V88" s="194"/>
      <c r="W88" s="215"/>
      <c r="X88" s="139"/>
      <c r="Y88" s="139"/>
      <c r="Z88" s="139"/>
    </row>
    <row r="89" spans="1:26" x14ac:dyDescent="0.3">
      <c r="A89" s="10"/>
      <c r="B89" s="210"/>
      <c r="C89" s="174">
        <v>6</v>
      </c>
      <c r="D89" s="314" t="s">
        <v>60</v>
      </c>
      <c r="E89" s="314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5"/>
      <c r="W89" s="215"/>
      <c r="X89" s="139"/>
      <c r="Y89" s="139"/>
      <c r="Z89" s="139"/>
    </row>
    <row r="90" spans="1:26" ht="25.05" customHeight="1" x14ac:dyDescent="0.3">
      <c r="A90" s="181"/>
      <c r="B90" s="211">
        <v>1</v>
      </c>
      <c r="C90" s="182" t="s">
        <v>87</v>
      </c>
      <c r="D90" s="312" t="s">
        <v>242</v>
      </c>
      <c r="E90" s="312"/>
      <c r="F90" s="176" t="s">
        <v>88</v>
      </c>
      <c r="G90" s="177">
        <v>177.39400000000001</v>
      </c>
      <c r="H90" s="176"/>
      <c r="I90" s="176">
        <f t="shared" ref="I90:I96" si="0">ROUND(G90*(H90),2)</f>
        <v>0</v>
      </c>
      <c r="J90" s="178">
        <f t="shared" ref="J90:J96" si="1">ROUND(G90*(N90),2)</f>
        <v>324.63</v>
      </c>
      <c r="K90" s="179">
        <f t="shared" ref="K90:K96" si="2">ROUND(G90*(O90),2)</f>
        <v>0</v>
      </c>
      <c r="L90" s="179">
        <f t="shared" ref="L90:L96" si="3">ROUND(G90*(H90),2)</f>
        <v>0</v>
      </c>
      <c r="M90" s="179"/>
      <c r="N90" s="179">
        <v>1.83</v>
      </c>
      <c r="O90" s="179"/>
      <c r="P90" s="183">
        <v>4.2000000000000002E-4</v>
      </c>
      <c r="Q90" s="183"/>
      <c r="R90" s="183">
        <v>4.2000000000000002E-4</v>
      </c>
      <c r="S90" s="180">
        <f t="shared" ref="S90:S96" si="4">ROUND(G90*(P90),3)</f>
        <v>7.4999999999999997E-2</v>
      </c>
      <c r="T90" s="180"/>
      <c r="U90" s="180"/>
      <c r="V90" s="196"/>
      <c r="W90" s="53"/>
      <c r="Z90">
        <v>0</v>
      </c>
    </row>
    <row r="91" spans="1:26" ht="25.05" customHeight="1" x14ac:dyDescent="0.3">
      <c r="A91" s="181"/>
      <c r="B91" s="211">
        <v>2</v>
      </c>
      <c r="C91" s="182" t="s">
        <v>89</v>
      </c>
      <c r="D91" s="312" t="s">
        <v>243</v>
      </c>
      <c r="E91" s="312"/>
      <c r="F91" s="176" t="s">
        <v>88</v>
      </c>
      <c r="G91" s="177">
        <v>177.39400000000001</v>
      </c>
      <c r="H91" s="176"/>
      <c r="I91" s="176">
        <f t="shared" si="0"/>
        <v>0</v>
      </c>
      <c r="J91" s="178">
        <f t="shared" si="1"/>
        <v>977.44</v>
      </c>
      <c r="K91" s="179">
        <f t="shared" si="2"/>
        <v>0</v>
      </c>
      <c r="L91" s="179">
        <f t="shared" si="3"/>
        <v>0</v>
      </c>
      <c r="M91" s="179"/>
      <c r="N91" s="179">
        <v>5.51</v>
      </c>
      <c r="O91" s="179"/>
      <c r="P91" s="183">
        <v>6.0000000000000001E-3</v>
      </c>
      <c r="Q91" s="183"/>
      <c r="R91" s="183">
        <v>6.0000000000000001E-3</v>
      </c>
      <c r="S91" s="180">
        <f t="shared" si="4"/>
        <v>1.0640000000000001</v>
      </c>
      <c r="T91" s="180"/>
      <c r="U91" s="180"/>
      <c r="V91" s="196"/>
      <c r="W91" s="53"/>
      <c r="Z91">
        <v>0</v>
      </c>
    </row>
    <row r="92" spans="1:26" ht="25.05" customHeight="1" x14ac:dyDescent="0.3">
      <c r="A92" s="181"/>
      <c r="B92" s="211">
        <v>3</v>
      </c>
      <c r="C92" s="182" t="s">
        <v>90</v>
      </c>
      <c r="D92" s="312" t="s">
        <v>91</v>
      </c>
      <c r="E92" s="312"/>
      <c r="F92" s="176" t="s">
        <v>92</v>
      </c>
      <c r="G92" s="177">
        <v>5.76</v>
      </c>
      <c r="H92" s="176"/>
      <c r="I92" s="176">
        <f t="shared" si="0"/>
        <v>0</v>
      </c>
      <c r="J92" s="178">
        <f t="shared" si="1"/>
        <v>17.11</v>
      </c>
      <c r="K92" s="179">
        <f t="shared" si="2"/>
        <v>0</v>
      </c>
      <c r="L92" s="179">
        <f t="shared" si="3"/>
        <v>0</v>
      </c>
      <c r="M92" s="179"/>
      <c r="N92" s="179">
        <v>2.9699999999999998</v>
      </c>
      <c r="O92" s="179"/>
      <c r="P92" s="183">
        <v>4.6000000000000001E-4</v>
      </c>
      <c r="Q92" s="183"/>
      <c r="R92" s="183">
        <v>4.6000000000000001E-4</v>
      </c>
      <c r="S92" s="180">
        <f t="shared" si="4"/>
        <v>3.0000000000000001E-3</v>
      </c>
      <c r="T92" s="180"/>
      <c r="U92" s="180"/>
      <c r="V92" s="196"/>
      <c r="W92" s="53"/>
      <c r="Z92">
        <v>0</v>
      </c>
    </row>
    <row r="93" spans="1:26" ht="25.05" customHeight="1" x14ac:dyDescent="0.3">
      <c r="A93" s="181"/>
      <c r="B93" s="211">
        <v>4</v>
      </c>
      <c r="C93" s="182" t="s">
        <v>93</v>
      </c>
      <c r="D93" s="312" t="s">
        <v>94</v>
      </c>
      <c r="E93" s="312"/>
      <c r="F93" s="176" t="s">
        <v>88</v>
      </c>
      <c r="G93" s="177">
        <v>177.39400000000001</v>
      </c>
      <c r="H93" s="176"/>
      <c r="I93" s="176">
        <f t="shared" si="0"/>
        <v>0</v>
      </c>
      <c r="J93" s="178">
        <f t="shared" si="1"/>
        <v>1339.32</v>
      </c>
      <c r="K93" s="179">
        <f t="shared" si="2"/>
        <v>0</v>
      </c>
      <c r="L93" s="179">
        <f t="shared" si="3"/>
        <v>0</v>
      </c>
      <c r="M93" s="179"/>
      <c r="N93" s="179">
        <v>7.55</v>
      </c>
      <c r="O93" s="179"/>
      <c r="P93" s="183">
        <v>2.8800000000000002E-3</v>
      </c>
      <c r="Q93" s="183"/>
      <c r="R93" s="183">
        <v>2.8800000000000002E-3</v>
      </c>
      <c r="S93" s="180">
        <f t="shared" si="4"/>
        <v>0.51100000000000001</v>
      </c>
      <c r="T93" s="180"/>
      <c r="U93" s="180"/>
      <c r="V93" s="196"/>
      <c r="W93" s="53"/>
      <c r="Z93">
        <v>0</v>
      </c>
    </row>
    <row r="94" spans="1:26" ht="25.05" customHeight="1" x14ac:dyDescent="0.3">
      <c r="A94" s="181"/>
      <c r="B94" s="211">
        <v>5</v>
      </c>
      <c r="C94" s="182" t="s">
        <v>95</v>
      </c>
      <c r="D94" s="312" t="s">
        <v>244</v>
      </c>
      <c r="E94" s="312"/>
      <c r="F94" s="176" t="s">
        <v>88</v>
      </c>
      <c r="G94" s="177">
        <v>49.698</v>
      </c>
      <c r="H94" s="176"/>
      <c r="I94" s="176">
        <f t="shared" si="0"/>
        <v>0</v>
      </c>
      <c r="J94" s="178">
        <f t="shared" si="1"/>
        <v>692.29</v>
      </c>
      <c r="K94" s="179">
        <f t="shared" si="2"/>
        <v>0</v>
      </c>
      <c r="L94" s="179">
        <f t="shared" si="3"/>
        <v>0</v>
      </c>
      <c r="M94" s="179"/>
      <c r="N94" s="179">
        <v>13.93</v>
      </c>
      <c r="O94" s="179"/>
      <c r="P94" s="183">
        <v>4.5999999999999999E-3</v>
      </c>
      <c r="Q94" s="183"/>
      <c r="R94" s="183">
        <v>4.5999999999999999E-3</v>
      </c>
      <c r="S94" s="180">
        <f t="shared" si="4"/>
        <v>0.22900000000000001</v>
      </c>
      <c r="T94" s="180"/>
      <c r="U94" s="180"/>
      <c r="V94" s="196"/>
      <c r="W94" s="53"/>
      <c r="Z94">
        <v>0</v>
      </c>
    </row>
    <row r="95" spans="1:26" ht="25.05" customHeight="1" x14ac:dyDescent="0.3">
      <c r="A95" s="181"/>
      <c r="B95" s="211">
        <v>6</v>
      </c>
      <c r="C95" s="182" t="s">
        <v>96</v>
      </c>
      <c r="D95" s="312" t="s">
        <v>97</v>
      </c>
      <c r="E95" s="312"/>
      <c r="F95" s="176" t="s">
        <v>88</v>
      </c>
      <c r="G95" s="177">
        <v>177.39400000000001</v>
      </c>
      <c r="H95" s="176"/>
      <c r="I95" s="176">
        <f t="shared" si="0"/>
        <v>0</v>
      </c>
      <c r="J95" s="178">
        <f t="shared" si="1"/>
        <v>463</v>
      </c>
      <c r="K95" s="179">
        <f t="shared" si="2"/>
        <v>0</v>
      </c>
      <c r="L95" s="179">
        <f t="shared" si="3"/>
        <v>0</v>
      </c>
      <c r="M95" s="179"/>
      <c r="N95" s="179">
        <v>2.61</v>
      </c>
      <c r="O95" s="179"/>
      <c r="P95" s="183">
        <v>1.0700000000000001E-2</v>
      </c>
      <c r="Q95" s="183"/>
      <c r="R95" s="183">
        <v>1.0700000000000001E-2</v>
      </c>
      <c r="S95" s="180">
        <f t="shared" si="4"/>
        <v>1.8979999999999999</v>
      </c>
      <c r="T95" s="180"/>
      <c r="U95" s="180"/>
      <c r="V95" s="196"/>
      <c r="W95" s="53"/>
      <c r="Z95">
        <v>0</v>
      </c>
    </row>
    <row r="96" spans="1:26" ht="25.05" customHeight="1" x14ac:dyDescent="0.3">
      <c r="A96" s="181"/>
      <c r="B96" s="211">
        <v>7</v>
      </c>
      <c r="C96" s="182" t="s">
        <v>98</v>
      </c>
      <c r="D96" s="312" t="s">
        <v>99</v>
      </c>
      <c r="E96" s="312"/>
      <c r="F96" s="176" t="s">
        <v>88</v>
      </c>
      <c r="G96" s="177">
        <v>7.4550000000000001</v>
      </c>
      <c r="H96" s="176"/>
      <c r="I96" s="176">
        <f t="shared" si="0"/>
        <v>0</v>
      </c>
      <c r="J96" s="178">
        <f t="shared" si="1"/>
        <v>91.92</v>
      </c>
      <c r="K96" s="179">
        <f t="shared" si="2"/>
        <v>0</v>
      </c>
      <c r="L96" s="179">
        <f t="shared" si="3"/>
        <v>0</v>
      </c>
      <c r="M96" s="179"/>
      <c r="N96" s="179">
        <v>12.33</v>
      </c>
      <c r="O96" s="179"/>
      <c r="P96" s="183">
        <v>7.9490000000000005E-2</v>
      </c>
      <c r="Q96" s="183"/>
      <c r="R96" s="183">
        <v>7.9490000000000005E-2</v>
      </c>
      <c r="S96" s="180">
        <f t="shared" si="4"/>
        <v>0.59299999999999997</v>
      </c>
      <c r="T96" s="180"/>
      <c r="U96" s="180"/>
      <c r="V96" s="196"/>
      <c r="W96" s="53"/>
      <c r="Z96">
        <v>0</v>
      </c>
    </row>
    <row r="97" spans="1:26" x14ac:dyDescent="0.3">
      <c r="A97" s="10"/>
      <c r="B97" s="210"/>
      <c r="C97" s="174">
        <v>6</v>
      </c>
      <c r="D97" s="314" t="s">
        <v>60</v>
      </c>
      <c r="E97" s="314"/>
      <c r="F97" s="140"/>
      <c r="G97" s="173"/>
      <c r="H97" s="140"/>
      <c r="I97" s="142">
        <f>ROUND((SUM(I89:I96))/1,2)</f>
        <v>0</v>
      </c>
      <c r="J97" s="141"/>
      <c r="K97" s="141"/>
      <c r="L97" s="141">
        <f>ROUND((SUM(L89:L96))/1,2)</f>
        <v>0</v>
      </c>
      <c r="M97" s="141">
        <f>ROUND((SUM(M89:M96))/1,2)</f>
        <v>0</v>
      </c>
      <c r="N97" s="141"/>
      <c r="O97" s="141"/>
      <c r="P97" s="141"/>
      <c r="Q97" s="10"/>
      <c r="R97" s="10"/>
      <c r="S97" s="10">
        <f>ROUND((SUM(S89:S96))/1,2)</f>
        <v>4.37</v>
      </c>
      <c r="T97" s="10"/>
      <c r="U97" s="10"/>
      <c r="V97" s="197">
        <f>ROUND((SUM(V89:V96))/1,2)</f>
        <v>0</v>
      </c>
      <c r="W97" s="215"/>
      <c r="X97" s="139"/>
      <c r="Y97" s="139"/>
      <c r="Z97" s="139"/>
    </row>
    <row r="98" spans="1:26" x14ac:dyDescent="0.3">
      <c r="A98" s="1"/>
      <c r="B98" s="206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8"/>
      <c r="W98" s="53"/>
    </row>
    <row r="99" spans="1:26" x14ac:dyDescent="0.3">
      <c r="A99" s="10"/>
      <c r="B99" s="210"/>
      <c r="C99" s="174">
        <v>9</v>
      </c>
      <c r="D99" s="314" t="s">
        <v>61</v>
      </c>
      <c r="E99" s="314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5"/>
      <c r="W99" s="215"/>
      <c r="X99" s="139"/>
      <c r="Y99" s="139"/>
      <c r="Z99" s="139"/>
    </row>
    <row r="100" spans="1:26" ht="25.05" customHeight="1" x14ac:dyDescent="0.3">
      <c r="A100" s="181"/>
      <c r="B100" s="211">
        <v>8</v>
      </c>
      <c r="C100" s="182" t="s">
        <v>100</v>
      </c>
      <c r="D100" s="312" t="s">
        <v>101</v>
      </c>
      <c r="E100" s="312"/>
      <c r="F100" s="176" t="s">
        <v>88</v>
      </c>
      <c r="G100" s="177">
        <v>49.698</v>
      </c>
      <c r="H100" s="176"/>
      <c r="I100" s="176">
        <f t="shared" ref="I100:I109" si="5">ROUND(G100*(H100),2)</f>
        <v>0</v>
      </c>
      <c r="J100" s="178">
        <f t="shared" ref="J100:J109" si="6">ROUND(G100*(N100),2)</f>
        <v>142.63</v>
      </c>
      <c r="K100" s="179">
        <f t="shared" ref="K100:K109" si="7">ROUND(G100*(O100),2)</f>
        <v>0</v>
      </c>
      <c r="L100" s="179">
        <f t="shared" ref="L100:L109" si="8">ROUND(G100*(H100),2)</f>
        <v>0</v>
      </c>
      <c r="M100" s="179"/>
      <c r="N100" s="179">
        <v>2.87</v>
      </c>
      <c r="O100" s="179"/>
      <c r="P100" s="183">
        <v>1.5300000000000001E-3</v>
      </c>
      <c r="Q100" s="183"/>
      <c r="R100" s="183">
        <v>1.5300000000000001E-3</v>
      </c>
      <c r="S100" s="180">
        <f t="shared" ref="S100:S109" si="9">ROUND(G100*(P100),3)</f>
        <v>7.5999999999999998E-2</v>
      </c>
      <c r="T100" s="180"/>
      <c r="U100" s="180"/>
      <c r="V100" s="196"/>
      <c r="W100" s="53"/>
      <c r="Z100">
        <v>0</v>
      </c>
    </row>
    <row r="101" spans="1:26" ht="25.05" customHeight="1" x14ac:dyDescent="0.3">
      <c r="A101" s="181"/>
      <c r="B101" s="211">
        <v>9</v>
      </c>
      <c r="C101" s="182" t="s">
        <v>102</v>
      </c>
      <c r="D101" s="312" t="s">
        <v>103</v>
      </c>
      <c r="E101" s="312"/>
      <c r="F101" s="176" t="s">
        <v>88</v>
      </c>
      <c r="G101" s="177">
        <v>49.698</v>
      </c>
      <c r="H101" s="176"/>
      <c r="I101" s="176">
        <f t="shared" si="5"/>
        <v>0</v>
      </c>
      <c r="J101" s="178">
        <f t="shared" si="6"/>
        <v>222.65</v>
      </c>
      <c r="K101" s="179">
        <f t="shared" si="7"/>
        <v>0</v>
      </c>
      <c r="L101" s="179">
        <f t="shared" si="8"/>
        <v>0</v>
      </c>
      <c r="M101" s="179"/>
      <c r="N101" s="179">
        <v>4.4800000000000004</v>
      </c>
      <c r="O101" s="179"/>
      <c r="P101" s="183">
        <v>5.0000000000000002E-5</v>
      </c>
      <c r="Q101" s="183"/>
      <c r="R101" s="183">
        <v>5.0000000000000002E-5</v>
      </c>
      <c r="S101" s="180">
        <f t="shared" si="9"/>
        <v>2E-3</v>
      </c>
      <c r="T101" s="180"/>
      <c r="U101" s="180"/>
      <c r="V101" s="196"/>
      <c r="W101" s="53"/>
      <c r="Z101">
        <v>0</v>
      </c>
    </row>
    <row r="102" spans="1:26" ht="34.950000000000003" customHeight="1" x14ac:dyDescent="0.3">
      <c r="A102" s="181"/>
      <c r="B102" s="211">
        <v>10</v>
      </c>
      <c r="C102" s="182" t="s">
        <v>104</v>
      </c>
      <c r="D102" s="312" t="s">
        <v>105</v>
      </c>
      <c r="E102" s="312"/>
      <c r="F102" s="176" t="s">
        <v>106</v>
      </c>
      <c r="G102" s="177">
        <v>0.373</v>
      </c>
      <c r="H102" s="176"/>
      <c r="I102" s="176">
        <f t="shared" si="5"/>
        <v>0</v>
      </c>
      <c r="J102" s="178">
        <f t="shared" si="6"/>
        <v>49.2</v>
      </c>
      <c r="K102" s="179">
        <f t="shared" si="7"/>
        <v>0</v>
      </c>
      <c r="L102" s="179">
        <f t="shared" si="8"/>
        <v>0</v>
      </c>
      <c r="M102" s="179"/>
      <c r="N102" s="179">
        <v>131.9</v>
      </c>
      <c r="O102" s="179"/>
      <c r="P102" s="183"/>
      <c r="Q102" s="183"/>
      <c r="R102" s="183"/>
      <c r="S102" s="180">
        <f t="shared" si="9"/>
        <v>0</v>
      </c>
      <c r="T102" s="180"/>
      <c r="U102" s="180"/>
      <c r="V102" s="196">
        <f>ROUND(G102*(X102),3)</f>
        <v>0.82099999999999995</v>
      </c>
      <c r="W102" s="53"/>
      <c r="X102">
        <v>2.2000000000000002</v>
      </c>
      <c r="Z102">
        <v>0</v>
      </c>
    </row>
    <row r="103" spans="1:26" ht="25.05" customHeight="1" x14ac:dyDescent="0.3">
      <c r="A103" s="181"/>
      <c r="B103" s="211">
        <v>11</v>
      </c>
      <c r="C103" s="182" t="s">
        <v>107</v>
      </c>
      <c r="D103" s="312" t="s">
        <v>108</v>
      </c>
      <c r="E103" s="312"/>
      <c r="F103" s="175" t="s">
        <v>88</v>
      </c>
      <c r="G103" s="177">
        <v>177.39400000000001</v>
      </c>
      <c r="H103" s="176"/>
      <c r="I103" s="176">
        <f t="shared" si="5"/>
        <v>0</v>
      </c>
      <c r="J103" s="175">
        <f t="shared" si="6"/>
        <v>188.04</v>
      </c>
      <c r="K103" s="180">
        <f t="shared" si="7"/>
        <v>0</v>
      </c>
      <c r="L103" s="180">
        <f t="shared" si="8"/>
        <v>0</v>
      </c>
      <c r="M103" s="180"/>
      <c r="N103" s="180">
        <v>1.06</v>
      </c>
      <c r="O103" s="180"/>
      <c r="P103" s="183"/>
      <c r="Q103" s="183"/>
      <c r="R103" s="183"/>
      <c r="S103" s="180">
        <f t="shared" si="9"/>
        <v>0</v>
      </c>
      <c r="T103" s="180"/>
      <c r="U103" s="180"/>
      <c r="V103" s="196">
        <f>ROUND(G103*(X103),3)</f>
        <v>1.774</v>
      </c>
      <c r="W103" s="53"/>
      <c r="X103">
        <v>0.01</v>
      </c>
      <c r="Z103">
        <v>0</v>
      </c>
    </row>
    <row r="104" spans="1:26" ht="25.05" customHeight="1" x14ac:dyDescent="0.3">
      <c r="A104" s="181"/>
      <c r="B104" s="211">
        <v>12</v>
      </c>
      <c r="C104" s="182" t="s">
        <v>109</v>
      </c>
      <c r="D104" s="312" t="s">
        <v>110</v>
      </c>
      <c r="E104" s="312"/>
      <c r="F104" s="175" t="s">
        <v>111</v>
      </c>
      <c r="G104" s="177">
        <v>2.5939999999999999</v>
      </c>
      <c r="H104" s="176"/>
      <c r="I104" s="176">
        <f t="shared" si="5"/>
        <v>0</v>
      </c>
      <c r="J104" s="175">
        <f t="shared" si="6"/>
        <v>26.33</v>
      </c>
      <c r="K104" s="180">
        <f t="shared" si="7"/>
        <v>0</v>
      </c>
      <c r="L104" s="180">
        <f t="shared" si="8"/>
        <v>0</v>
      </c>
      <c r="M104" s="180"/>
      <c r="N104" s="180">
        <v>10.15</v>
      </c>
      <c r="O104" s="180"/>
      <c r="P104" s="183"/>
      <c r="Q104" s="183"/>
      <c r="R104" s="183"/>
      <c r="S104" s="180">
        <f t="shared" si="9"/>
        <v>0</v>
      </c>
      <c r="T104" s="180"/>
      <c r="U104" s="180"/>
      <c r="V104" s="196"/>
      <c r="W104" s="53"/>
      <c r="Z104">
        <v>0</v>
      </c>
    </row>
    <row r="105" spans="1:26" ht="25.05" customHeight="1" x14ac:dyDescent="0.3">
      <c r="A105" s="181"/>
      <c r="B105" s="211">
        <v>13</v>
      </c>
      <c r="C105" s="182" t="s">
        <v>112</v>
      </c>
      <c r="D105" s="312" t="s">
        <v>113</v>
      </c>
      <c r="E105" s="312"/>
      <c r="F105" s="175" t="s">
        <v>111</v>
      </c>
      <c r="G105" s="177">
        <v>7.782</v>
      </c>
      <c r="H105" s="176"/>
      <c r="I105" s="176">
        <f t="shared" si="5"/>
        <v>0</v>
      </c>
      <c r="J105" s="175">
        <f t="shared" si="6"/>
        <v>8.8699999999999992</v>
      </c>
      <c r="K105" s="180">
        <f t="shared" si="7"/>
        <v>0</v>
      </c>
      <c r="L105" s="180">
        <f t="shared" si="8"/>
        <v>0</v>
      </c>
      <c r="M105" s="180"/>
      <c r="N105" s="180">
        <v>1.1400000000000001</v>
      </c>
      <c r="O105" s="180"/>
      <c r="P105" s="183"/>
      <c r="Q105" s="183"/>
      <c r="R105" s="183"/>
      <c r="S105" s="180">
        <f t="shared" si="9"/>
        <v>0</v>
      </c>
      <c r="T105" s="180"/>
      <c r="U105" s="180"/>
      <c r="V105" s="196"/>
      <c r="W105" s="53"/>
      <c r="Z105">
        <v>0</v>
      </c>
    </row>
    <row r="106" spans="1:26" ht="25.05" customHeight="1" x14ac:dyDescent="0.3">
      <c r="A106" s="181"/>
      <c r="B106" s="211">
        <v>14</v>
      </c>
      <c r="C106" s="182" t="s">
        <v>114</v>
      </c>
      <c r="D106" s="312" t="s">
        <v>115</v>
      </c>
      <c r="E106" s="312"/>
      <c r="F106" s="175" t="s">
        <v>116</v>
      </c>
      <c r="G106" s="177">
        <v>2.5939999999999999</v>
      </c>
      <c r="H106" s="176"/>
      <c r="I106" s="176">
        <f t="shared" si="5"/>
        <v>0</v>
      </c>
      <c r="J106" s="175">
        <f t="shared" si="6"/>
        <v>78.44</v>
      </c>
      <c r="K106" s="180">
        <f t="shared" si="7"/>
        <v>0</v>
      </c>
      <c r="L106" s="180">
        <f t="shared" si="8"/>
        <v>0</v>
      </c>
      <c r="M106" s="180"/>
      <c r="N106" s="180">
        <v>30.24</v>
      </c>
      <c r="O106" s="180"/>
      <c r="P106" s="183"/>
      <c r="Q106" s="183"/>
      <c r="R106" s="183"/>
      <c r="S106" s="180">
        <f t="shared" si="9"/>
        <v>0</v>
      </c>
      <c r="T106" s="180"/>
      <c r="U106" s="180"/>
      <c r="V106" s="196"/>
      <c r="W106" s="53"/>
      <c r="Z106">
        <v>0</v>
      </c>
    </row>
    <row r="107" spans="1:26" ht="25.05" customHeight="1" x14ac:dyDescent="0.3">
      <c r="A107" s="181"/>
      <c r="B107" s="211">
        <v>15</v>
      </c>
      <c r="C107" s="182" t="s">
        <v>117</v>
      </c>
      <c r="D107" s="312" t="s">
        <v>118</v>
      </c>
      <c r="E107" s="312"/>
      <c r="F107" s="175" t="s">
        <v>111</v>
      </c>
      <c r="G107" s="177">
        <v>2.5939999999999999</v>
      </c>
      <c r="H107" s="176"/>
      <c r="I107" s="176">
        <f t="shared" si="5"/>
        <v>0</v>
      </c>
      <c r="J107" s="175">
        <f t="shared" si="6"/>
        <v>11.57</v>
      </c>
      <c r="K107" s="180">
        <f t="shared" si="7"/>
        <v>0</v>
      </c>
      <c r="L107" s="180">
        <f t="shared" si="8"/>
        <v>0</v>
      </c>
      <c r="M107" s="180"/>
      <c r="N107" s="180">
        <v>4.46</v>
      </c>
      <c r="O107" s="180"/>
      <c r="P107" s="183"/>
      <c r="Q107" s="183"/>
      <c r="R107" s="183"/>
      <c r="S107" s="180">
        <f t="shared" si="9"/>
        <v>0</v>
      </c>
      <c r="T107" s="180"/>
      <c r="U107" s="180"/>
      <c r="V107" s="196"/>
      <c r="W107" s="53"/>
      <c r="Z107">
        <v>0</v>
      </c>
    </row>
    <row r="108" spans="1:26" ht="25.05" customHeight="1" x14ac:dyDescent="0.3">
      <c r="A108" s="181"/>
      <c r="B108" s="211">
        <v>16</v>
      </c>
      <c r="C108" s="182" t="s">
        <v>119</v>
      </c>
      <c r="D108" s="312" t="s">
        <v>120</v>
      </c>
      <c r="E108" s="312"/>
      <c r="F108" s="175" t="s">
        <v>111</v>
      </c>
      <c r="G108" s="177">
        <v>25.94</v>
      </c>
      <c r="H108" s="176"/>
      <c r="I108" s="176">
        <f t="shared" si="5"/>
        <v>0</v>
      </c>
      <c r="J108" s="175">
        <f t="shared" si="6"/>
        <v>5.97</v>
      </c>
      <c r="K108" s="180">
        <f t="shared" si="7"/>
        <v>0</v>
      </c>
      <c r="L108" s="180">
        <f t="shared" si="8"/>
        <v>0</v>
      </c>
      <c r="M108" s="180"/>
      <c r="N108" s="180">
        <v>0.23</v>
      </c>
      <c r="O108" s="180"/>
      <c r="P108" s="183"/>
      <c r="Q108" s="183"/>
      <c r="R108" s="183"/>
      <c r="S108" s="180">
        <f t="shared" si="9"/>
        <v>0</v>
      </c>
      <c r="T108" s="180"/>
      <c r="U108" s="180"/>
      <c r="V108" s="196"/>
      <c r="W108" s="53"/>
      <c r="Z108">
        <v>0</v>
      </c>
    </row>
    <row r="109" spans="1:26" ht="25.05" customHeight="1" x14ac:dyDescent="0.3">
      <c r="A109" s="181"/>
      <c r="B109" s="211">
        <v>17</v>
      </c>
      <c r="C109" s="182" t="s">
        <v>121</v>
      </c>
      <c r="D109" s="312" t="s">
        <v>122</v>
      </c>
      <c r="E109" s="312"/>
      <c r="F109" s="175" t="s">
        <v>111</v>
      </c>
      <c r="G109" s="177">
        <v>2.5939999999999999</v>
      </c>
      <c r="H109" s="176"/>
      <c r="I109" s="176">
        <f t="shared" si="5"/>
        <v>0</v>
      </c>
      <c r="J109" s="175">
        <f t="shared" si="6"/>
        <v>13.2</v>
      </c>
      <c r="K109" s="180">
        <f t="shared" si="7"/>
        <v>0</v>
      </c>
      <c r="L109" s="180">
        <f t="shared" si="8"/>
        <v>0</v>
      </c>
      <c r="M109" s="180"/>
      <c r="N109" s="180">
        <v>5.09</v>
      </c>
      <c r="O109" s="180"/>
      <c r="P109" s="183"/>
      <c r="Q109" s="183"/>
      <c r="R109" s="183"/>
      <c r="S109" s="180">
        <f t="shared" si="9"/>
        <v>0</v>
      </c>
      <c r="T109" s="180"/>
      <c r="U109" s="180"/>
      <c r="V109" s="196"/>
      <c r="W109" s="53"/>
      <c r="Z109">
        <v>0</v>
      </c>
    </row>
    <row r="110" spans="1:26" x14ac:dyDescent="0.3">
      <c r="A110" s="10"/>
      <c r="B110" s="210"/>
      <c r="C110" s="174">
        <v>9</v>
      </c>
      <c r="D110" s="314" t="s">
        <v>61</v>
      </c>
      <c r="E110" s="314"/>
      <c r="F110" s="10"/>
      <c r="G110" s="173"/>
      <c r="H110" s="140"/>
      <c r="I110" s="142">
        <f>ROUND((SUM(I99:I109))/1,2)</f>
        <v>0</v>
      </c>
      <c r="J110" s="10"/>
      <c r="K110" s="10"/>
      <c r="L110" s="10">
        <f>ROUND((SUM(L99:L109))/1,2)</f>
        <v>0</v>
      </c>
      <c r="M110" s="10">
        <f>ROUND((SUM(M99:M109))/1,2)</f>
        <v>0</v>
      </c>
      <c r="N110" s="10"/>
      <c r="O110" s="10"/>
      <c r="P110" s="10"/>
      <c r="Q110" s="10"/>
      <c r="R110" s="10"/>
      <c r="S110" s="10">
        <f>ROUND((SUM(S99:S109))/1,2)</f>
        <v>0.08</v>
      </c>
      <c r="T110" s="10"/>
      <c r="U110" s="10"/>
      <c r="V110" s="197">
        <f>ROUND((SUM(V99:V109))/1,2)</f>
        <v>2.6</v>
      </c>
      <c r="W110" s="215"/>
      <c r="X110" s="139"/>
      <c r="Y110" s="139"/>
      <c r="Z110" s="139"/>
    </row>
    <row r="111" spans="1:26" x14ac:dyDescent="0.3">
      <c r="A111" s="1"/>
      <c r="B111" s="206"/>
      <c r="C111" s="1"/>
      <c r="D111" s="1"/>
      <c r="E111" s="1"/>
      <c r="F111" s="1"/>
      <c r="G111" s="167"/>
      <c r="H111" s="133"/>
      <c r="I111" s="1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8"/>
      <c r="W111" s="53"/>
    </row>
    <row r="112" spans="1:26" x14ac:dyDescent="0.3">
      <c r="A112" s="10"/>
      <c r="B112" s="210"/>
      <c r="C112" s="174">
        <v>99</v>
      </c>
      <c r="D112" s="314" t="s">
        <v>62</v>
      </c>
      <c r="E112" s="314"/>
      <c r="F112" s="10"/>
      <c r="G112" s="173"/>
      <c r="H112" s="140"/>
      <c r="I112" s="14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95"/>
      <c r="W112" s="215"/>
      <c r="X112" s="139"/>
      <c r="Y112" s="139"/>
      <c r="Z112" s="139"/>
    </row>
    <row r="113" spans="1:26" ht="25.05" customHeight="1" x14ac:dyDescent="0.3">
      <c r="A113" s="181"/>
      <c r="B113" s="211">
        <v>18</v>
      </c>
      <c r="C113" s="182" t="s">
        <v>123</v>
      </c>
      <c r="D113" s="312" t="s">
        <v>124</v>
      </c>
      <c r="E113" s="312"/>
      <c r="F113" s="175" t="s">
        <v>111</v>
      </c>
      <c r="G113" s="177">
        <v>4.45</v>
      </c>
      <c r="H113" s="176"/>
      <c r="I113" s="176">
        <f>ROUND(G113*(H113),2)</f>
        <v>0</v>
      </c>
      <c r="J113" s="175">
        <f>ROUND(G113*(N113),2)</f>
        <v>154.37</v>
      </c>
      <c r="K113" s="180">
        <f>ROUND(G113*(O113),2)</f>
        <v>0</v>
      </c>
      <c r="L113" s="180">
        <f>ROUND(G113*(H113),2)</f>
        <v>0</v>
      </c>
      <c r="M113" s="180"/>
      <c r="N113" s="180">
        <v>34.69</v>
      </c>
      <c r="O113" s="180"/>
      <c r="P113" s="183"/>
      <c r="Q113" s="183"/>
      <c r="R113" s="183"/>
      <c r="S113" s="180">
        <f>ROUND(G113*(P113),3)</f>
        <v>0</v>
      </c>
      <c r="T113" s="180"/>
      <c r="U113" s="180"/>
      <c r="V113" s="196"/>
      <c r="W113" s="53"/>
      <c r="Z113">
        <v>0</v>
      </c>
    </row>
    <row r="114" spans="1:26" x14ac:dyDescent="0.3">
      <c r="A114" s="10"/>
      <c r="B114" s="210"/>
      <c r="C114" s="174">
        <v>99</v>
      </c>
      <c r="D114" s="314" t="s">
        <v>62</v>
      </c>
      <c r="E114" s="314"/>
      <c r="F114" s="10"/>
      <c r="G114" s="173"/>
      <c r="H114" s="140"/>
      <c r="I114" s="142">
        <f>ROUND((SUM(I112:I113))/1,2)</f>
        <v>0</v>
      </c>
      <c r="J114" s="10"/>
      <c r="K114" s="10"/>
      <c r="L114" s="10">
        <f>ROUND((SUM(L112:L113))/1,2)</f>
        <v>0</v>
      </c>
      <c r="M114" s="10">
        <f>ROUND((SUM(M112:M113))/1,2)</f>
        <v>0</v>
      </c>
      <c r="N114" s="10"/>
      <c r="O114" s="10"/>
      <c r="P114" s="10"/>
      <c r="Q114" s="10"/>
      <c r="R114" s="10"/>
      <c r="S114" s="10">
        <f>ROUND((SUM(S112:S113))/1,2)</f>
        <v>0</v>
      </c>
      <c r="T114" s="10"/>
      <c r="U114" s="10"/>
      <c r="V114" s="197">
        <f>ROUND((SUM(V112:V113))/1,2)</f>
        <v>0</v>
      </c>
      <c r="W114" s="215"/>
      <c r="X114" s="139"/>
      <c r="Y114" s="139"/>
      <c r="Z114" s="139"/>
    </row>
    <row r="115" spans="1:26" x14ac:dyDescent="0.3">
      <c r="A115" s="1"/>
      <c r="B115" s="206"/>
      <c r="C115" s="1"/>
      <c r="D115" s="1"/>
      <c r="E115" s="1"/>
      <c r="F115" s="1"/>
      <c r="G115" s="167"/>
      <c r="H115" s="133"/>
      <c r="I115" s="1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8"/>
      <c r="W115" s="53"/>
    </row>
    <row r="116" spans="1:26" x14ac:dyDescent="0.3">
      <c r="A116" s="10"/>
      <c r="B116" s="210"/>
      <c r="C116" s="10"/>
      <c r="D116" s="310" t="s">
        <v>59</v>
      </c>
      <c r="E116" s="310"/>
      <c r="F116" s="10"/>
      <c r="G116" s="173"/>
      <c r="H116" s="140"/>
      <c r="I116" s="142">
        <f>ROUND((SUM(I88:I115))/2,2)</f>
        <v>0</v>
      </c>
      <c r="J116" s="10"/>
      <c r="K116" s="10"/>
      <c r="L116" s="140">
        <f>ROUND((SUM(L88:L115))/2,2)</f>
        <v>0</v>
      </c>
      <c r="M116" s="140">
        <f>ROUND((SUM(M88:M115))/2,2)</f>
        <v>0</v>
      </c>
      <c r="N116" s="10"/>
      <c r="O116" s="10"/>
      <c r="P116" s="184"/>
      <c r="Q116" s="10"/>
      <c r="R116" s="10"/>
      <c r="S116" s="184">
        <f>ROUND((SUM(S88:S115))/2,2)</f>
        <v>4.45</v>
      </c>
      <c r="T116" s="10"/>
      <c r="U116" s="10"/>
      <c r="V116" s="197">
        <f>ROUND((SUM(V88:V115))/2,2)</f>
        <v>2.6</v>
      </c>
      <c r="W116" s="53"/>
    </row>
    <row r="117" spans="1:26" x14ac:dyDescent="0.3">
      <c r="A117" s="1"/>
      <c r="B117" s="206"/>
      <c r="C117" s="1"/>
      <c r="D117" s="1"/>
      <c r="E117" s="1"/>
      <c r="F117" s="1"/>
      <c r="G117" s="167"/>
      <c r="H117" s="133"/>
      <c r="I117" s="1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98"/>
      <c r="W117" s="53"/>
    </row>
    <row r="118" spans="1:26" x14ac:dyDescent="0.3">
      <c r="A118" s="10"/>
      <c r="B118" s="210"/>
      <c r="C118" s="10"/>
      <c r="D118" s="310" t="s">
        <v>63</v>
      </c>
      <c r="E118" s="310"/>
      <c r="F118" s="10"/>
      <c r="G118" s="173"/>
      <c r="H118" s="140"/>
      <c r="I118" s="14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95"/>
      <c r="W118" s="215"/>
      <c r="X118" s="139"/>
      <c r="Y118" s="139"/>
      <c r="Z118" s="139"/>
    </row>
    <row r="119" spans="1:26" x14ac:dyDescent="0.3">
      <c r="A119" s="10"/>
      <c r="B119" s="210"/>
      <c r="C119" s="174">
        <v>763</v>
      </c>
      <c r="D119" s="314" t="s">
        <v>64</v>
      </c>
      <c r="E119" s="314"/>
      <c r="F119" s="10"/>
      <c r="G119" s="173"/>
      <c r="H119" s="140"/>
      <c r="I119" s="14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95"/>
      <c r="W119" s="215"/>
      <c r="X119" s="139"/>
      <c r="Y119" s="139"/>
      <c r="Z119" s="139"/>
    </row>
    <row r="120" spans="1:26" ht="25.05" customHeight="1" x14ac:dyDescent="0.3">
      <c r="A120" s="181"/>
      <c r="B120" s="211">
        <v>19</v>
      </c>
      <c r="C120" s="182" t="s">
        <v>125</v>
      </c>
      <c r="D120" s="312" t="s">
        <v>245</v>
      </c>
      <c r="E120" s="312"/>
      <c r="F120" s="175" t="s">
        <v>88</v>
      </c>
      <c r="G120" s="177">
        <v>49.698</v>
      </c>
      <c r="H120" s="176"/>
      <c r="I120" s="176">
        <f>ROUND(G120*(H120),2)</f>
        <v>0</v>
      </c>
      <c r="J120" s="175">
        <f>ROUND(G120*(N120),2)</f>
        <v>1545.11</v>
      </c>
      <c r="K120" s="180">
        <f>ROUND(G120*(O120),2)</f>
        <v>0</v>
      </c>
      <c r="L120" s="180">
        <f>ROUND(G120*(H120),2)</f>
        <v>0</v>
      </c>
      <c r="M120" s="180"/>
      <c r="N120" s="180">
        <v>31.09</v>
      </c>
      <c r="O120" s="180"/>
      <c r="P120" s="183">
        <v>1.418E-2</v>
      </c>
      <c r="Q120" s="183"/>
      <c r="R120" s="183">
        <v>1.418E-2</v>
      </c>
      <c r="S120" s="180">
        <f>ROUND(G120*(P120),3)</f>
        <v>0.70499999999999996</v>
      </c>
      <c r="T120" s="180"/>
      <c r="U120" s="180"/>
      <c r="V120" s="196"/>
      <c r="W120" s="53"/>
      <c r="Z120">
        <v>0</v>
      </c>
    </row>
    <row r="121" spans="1:26" x14ac:dyDescent="0.3">
      <c r="A121" s="10"/>
      <c r="B121" s="210"/>
      <c r="C121" s="174">
        <v>763</v>
      </c>
      <c r="D121" s="314" t="s">
        <v>64</v>
      </c>
      <c r="E121" s="314"/>
      <c r="F121" s="10"/>
      <c r="G121" s="173"/>
      <c r="H121" s="140"/>
      <c r="I121" s="142">
        <f>ROUND((SUM(I119:I120))/1,2)</f>
        <v>0</v>
      </c>
      <c r="J121" s="10"/>
      <c r="K121" s="10"/>
      <c r="L121" s="10">
        <f>ROUND((SUM(L119:L120))/1,2)</f>
        <v>0</v>
      </c>
      <c r="M121" s="10">
        <f>ROUND((SUM(M119:M120))/1,2)</f>
        <v>0</v>
      </c>
      <c r="N121" s="10"/>
      <c r="O121" s="10"/>
      <c r="P121" s="10"/>
      <c r="Q121" s="10"/>
      <c r="R121" s="10"/>
      <c r="S121" s="10">
        <f>ROUND((SUM(S119:S120))/1,2)</f>
        <v>0.71</v>
      </c>
      <c r="T121" s="10"/>
      <c r="U121" s="10"/>
      <c r="V121" s="197">
        <f>ROUND((SUM(V119:V120))/1,2)</f>
        <v>0</v>
      </c>
      <c r="W121" s="215"/>
      <c r="X121" s="139"/>
      <c r="Y121" s="139"/>
      <c r="Z121" s="139"/>
    </row>
    <row r="122" spans="1:26" x14ac:dyDescent="0.3">
      <c r="A122" s="1"/>
      <c r="B122" s="206"/>
      <c r="C122" s="1"/>
      <c r="D122" s="1"/>
      <c r="E122" s="1"/>
      <c r="F122" s="1"/>
      <c r="G122" s="167"/>
      <c r="H122" s="133"/>
      <c r="I122" s="1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8"/>
      <c r="W122" s="53"/>
    </row>
    <row r="123" spans="1:26" x14ac:dyDescent="0.3">
      <c r="A123" s="10"/>
      <c r="B123" s="210"/>
      <c r="C123" s="174">
        <v>766</v>
      </c>
      <c r="D123" s="314" t="s">
        <v>65</v>
      </c>
      <c r="E123" s="314"/>
      <c r="F123" s="10"/>
      <c r="G123" s="173"/>
      <c r="H123" s="140"/>
      <c r="I123" s="14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95"/>
      <c r="W123" s="215"/>
      <c r="X123" s="139"/>
      <c r="Y123" s="139"/>
      <c r="Z123" s="139"/>
    </row>
    <row r="124" spans="1:26" ht="25.05" customHeight="1" x14ac:dyDescent="0.3">
      <c r="A124" s="181"/>
      <c r="B124" s="211">
        <v>20</v>
      </c>
      <c r="C124" s="182" t="s">
        <v>126</v>
      </c>
      <c r="D124" s="312" t="s">
        <v>127</v>
      </c>
      <c r="E124" s="312"/>
      <c r="F124" s="175" t="s">
        <v>128</v>
      </c>
      <c r="G124" s="177">
        <v>4</v>
      </c>
      <c r="H124" s="176"/>
      <c r="I124" s="176">
        <f>ROUND(G124*(H124),2)</f>
        <v>0</v>
      </c>
      <c r="J124" s="175">
        <f>ROUND(G124*(N124),2)</f>
        <v>62.6</v>
      </c>
      <c r="K124" s="180">
        <f>ROUND(G124*(O124),2)</f>
        <v>0</v>
      </c>
      <c r="L124" s="180">
        <f>ROUND(G124*(H124),2)</f>
        <v>0</v>
      </c>
      <c r="M124" s="180"/>
      <c r="N124" s="180">
        <v>15.65</v>
      </c>
      <c r="O124" s="180"/>
      <c r="P124" s="183"/>
      <c r="Q124" s="183"/>
      <c r="R124" s="183"/>
      <c r="S124" s="180">
        <f>ROUND(G124*(P124),3)</f>
        <v>0</v>
      </c>
      <c r="T124" s="180"/>
      <c r="U124" s="180"/>
      <c r="V124" s="196"/>
      <c r="W124" s="53"/>
      <c r="Z124">
        <v>0</v>
      </c>
    </row>
    <row r="125" spans="1:26" ht="25.05" customHeight="1" x14ac:dyDescent="0.3">
      <c r="A125" s="181"/>
      <c r="B125" s="211">
        <v>21</v>
      </c>
      <c r="C125" s="182" t="s">
        <v>129</v>
      </c>
      <c r="D125" s="312" t="s">
        <v>130</v>
      </c>
      <c r="E125" s="312"/>
      <c r="F125" s="175" t="s">
        <v>128</v>
      </c>
      <c r="G125" s="177">
        <v>1</v>
      </c>
      <c r="H125" s="176"/>
      <c r="I125" s="176">
        <f>ROUND(G125*(H125),2)</f>
        <v>0</v>
      </c>
      <c r="J125" s="175">
        <f>ROUND(G125*(N125),2)</f>
        <v>24.07</v>
      </c>
      <c r="K125" s="180">
        <f>ROUND(G125*(O125),2)</f>
        <v>0</v>
      </c>
      <c r="L125" s="180">
        <f>ROUND(G125*(H125),2)</f>
        <v>0</v>
      </c>
      <c r="M125" s="180"/>
      <c r="N125" s="180">
        <v>24.07</v>
      </c>
      <c r="O125" s="180"/>
      <c r="P125" s="183"/>
      <c r="Q125" s="183"/>
      <c r="R125" s="183"/>
      <c r="S125" s="180">
        <f>ROUND(G125*(P125),3)</f>
        <v>0</v>
      </c>
      <c r="T125" s="180"/>
      <c r="U125" s="180"/>
      <c r="V125" s="196"/>
      <c r="W125" s="53"/>
      <c r="Z125">
        <v>0</v>
      </c>
    </row>
    <row r="126" spans="1:26" ht="25.05" customHeight="1" x14ac:dyDescent="0.3">
      <c r="A126" s="181"/>
      <c r="B126" s="211">
        <v>22</v>
      </c>
      <c r="C126" s="182" t="s">
        <v>131</v>
      </c>
      <c r="D126" s="312" t="s">
        <v>132</v>
      </c>
      <c r="E126" s="312"/>
      <c r="F126" s="175" t="s">
        <v>111</v>
      </c>
      <c r="G126" s="177">
        <v>0.09</v>
      </c>
      <c r="H126" s="176"/>
      <c r="I126" s="176">
        <f>ROUND(G126*(H126),2)</f>
        <v>0</v>
      </c>
      <c r="J126" s="175">
        <f>ROUND(G126*(N126),2)</f>
        <v>3.49</v>
      </c>
      <c r="K126" s="180">
        <f>ROUND(G126*(O126),2)</f>
        <v>0</v>
      </c>
      <c r="L126" s="180">
        <f>ROUND(G126*(H126),2)</f>
        <v>0</v>
      </c>
      <c r="M126" s="180"/>
      <c r="N126" s="180">
        <v>38.79</v>
      </c>
      <c r="O126" s="180"/>
      <c r="P126" s="183"/>
      <c r="Q126" s="183"/>
      <c r="R126" s="183"/>
      <c r="S126" s="180">
        <f>ROUND(G126*(P126),3)</f>
        <v>0</v>
      </c>
      <c r="T126" s="180"/>
      <c r="U126" s="180"/>
      <c r="V126" s="196"/>
      <c r="W126" s="53"/>
      <c r="Z126">
        <v>0</v>
      </c>
    </row>
    <row r="127" spans="1:26" ht="25.05" customHeight="1" x14ac:dyDescent="0.3">
      <c r="A127" s="181"/>
      <c r="B127" s="212">
        <v>23</v>
      </c>
      <c r="C127" s="189" t="s">
        <v>133</v>
      </c>
      <c r="D127" s="313" t="s">
        <v>134</v>
      </c>
      <c r="E127" s="313"/>
      <c r="F127" s="185" t="s">
        <v>128</v>
      </c>
      <c r="G127" s="186">
        <v>4</v>
      </c>
      <c r="H127" s="187"/>
      <c r="I127" s="187">
        <f>ROUND(G127*(H127),2)</f>
        <v>0</v>
      </c>
      <c r="J127" s="185">
        <f>ROUND(G127*(N127),2)</f>
        <v>583.04</v>
      </c>
      <c r="K127" s="188">
        <f>ROUND(G127*(O127),2)</f>
        <v>0</v>
      </c>
      <c r="L127" s="188"/>
      <c r="M127" s="188">
        <f>ROUND(G127*(H127),2)</f>
        <v>0</v>
      </c>
      <c r="N127" s="188">
        <v>145.76</v>
      </c>
      <c r="O127" s="188"/>
      <c r="P127" s="190">
        <v>1.7999999999999999E-2</v>
      </c>
      <c r="Q127" s="190"/>
      <c r="R127" s="190">
        <v>1.7999999999999999E-2</v>
      </c>
      <c r="S127" s="188">
        <f>ROUND(G127*(P127),3)</f>
        <v>7.1999999999999995E-2</v>
      </c>
      <c r="T127" s="188"/>
      <c r="U127" s="188"/>
      <c r="V127" s="199"/>
      <c r="W127" s="53"/>
      <c r="Z127">
        <v>0</v>
      </c>
    </row>
    <row r="128" spans="1:26" ht="25.05" customHeight="1" x14ac:dyDescent="0.3">
      <c r="A128" s="181"/>
      <c r="B128" s="212">
        <v>24</v>
      </c>
      <c r="C128" s="189" t="s">
        <v>135</v>
      </c>
      <c r="D128" s="313" t="s">
        <v>136</v>
      </c>
      <c r="E128" s="313"/>
      <c r="F128" s="185" t="s">
        <v>137</v>
      </c>
      <c r="G128" s="186">
        <v>1</v>
      </c>
      <c r="H128" s="187"/>
      <c r="I128" s="187">
        <f>ROUND(G128*(H128),2)</f>
        <v>0</v>
      </c>
      <c r="J128" s="185">
        <f>ROUND(G128*(N128),2)</f>
        <v>411.75</v>
      </c>
      <c r="K128" s="188">
        <f>ROUND(G128*(O128),2)</f>
        <v>0</v>
      </c>
      <c r="L128" s="188"/>
      <c r="M128" s="188">
        <f>ROUND(G128*(H128),2)</f>
        <v>0</v>
      </c>
      <c r="N128" s="188">
        <v>411.75</v>
      </c>
      <c r="O128" s="188"/>
      <c r="P128" s="190">
        <v>1.7999999999999999E-2</v>
      </c>
      <c r="Q128" s="190"/>
      <c r="R128" s="190">
        <v>1.7999999999999999E-2</v>
      </c>
      <c r="S128" s="188">
        <f>ROUND(G128*(P128),3)</f>
        <v>1.7999999999999999E-2</v>
      </c>
      <c r="T128" s="188"/>
      <c r="U128" s="188"/>
      <c r="V128" s="199"/>
      <c r="W128" s="53"/>
      <c r="Z128">
        <v>0</v>
      </c>
    </row>
    <row r="129" spans="1:26" x14ac:dyDescent="0.3">
      <c r="A129" s="10"/>
      <c r="B129" s="210"/>
      <c r="C129" s="174">
        <v>766</v>
      </c>
      <c r="D129" s="314" t="s">
        <v>65</v>
      </c>
      <c r="E129" s="314"/>
      <c r="F129" s="10"/>
      <c r="G129" s="173"/>
      <c r="H129" s="140"/>
      <c r="I129" s="142">
        <f>ROUND((SUM(I123:I128))/1,2)</f>
        <v>0</v>
      </c>
      <c r="J129" s="10"/>
      <c r="K129" s="10"/>
      <c r="L129" s="10">
        <f>ROUND((SUM(L123:L128))/1,2)</f>
        <v>0</v>
      </c>
      <c r="M129" s="10">
        <f>ROUND((SUM(M123:M128))/1,2)</f>
        <v>0</v>
      </c>
      <c r="N129" s="10"/>
      <c r="O129" s="10"/>
      <c r="P129" s="10"/>
      <c r="Q129" s="10"/>
      <c r="R129" s="10"/>
      <c r="S129" s="10">
        <f>ROUND((SUM(S123:S128))/1,2)</f>
        <v>0.09</v>
      </c>
      <c r="T129" s="10"/>
      <c r="U129" s="10"/>
      <c r="V129" s="197">
        <f>ROUND((SUM(V123:V128))/1,2)</f>
        <v>0</v>
      </c>
      <c r="W129" s="215"/>
      <c r="X129" s="139"/>
      <c r="Y129" s="139"/>
      <c r="Z129" s="139"/>
    </row>
    <row r="130" spans="1:26" x14ac:dyDescent="0.3">
      <c r="A130" s="1"/>
      <c r="B130" s="206"/>
      <c r="C130" s="1"/>
      <c r="D130" s="1"/>
      <c r="E130" s="1"/>
      <c r="F130" s="1"/>
      <c r="G130" s="167"/>
      <c r="H130" s="133"/>
      <c r="I130" s="1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8"/>
      <c r="W130" s="53"/>
    </row>
    <row r="131" spans="1:26" x14ac:dyDescent="0.3">
      <c r="A131" s="10"/>
      <c r="B131" s="210"/>
      <c r="C131" s="174">
        <v>776</v>
      </c>
      <c r="D131" s="314" t="s">
        <v>66</v>
      </c>
      <c r="E131" s="314"/>
      <c r="F131" s="10"/>
      <c r="G131" s="173"/>
      <c r="H131" s="140"/>
      <c r="I131" s="14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95"/>
      <c r="W131" s="215"/>
      <c r="X131" s="139"/>
      <c r="Y131" s="139"/>
      <c r="Z131" s="139"/>
    </row>
    <row r="132" spans="1:26" ht="25.05" customHeight="1" x14ac:dyDescent="0.3">
      <c r="A132" s="181"/>
      <c r="B132" s="211">
        <v>25</v>
      </c>
      <c r="C132" s="182" t="s">
        <v>138</v>
      </c>
      <c r="D132" s="312" t="s">
        <v>139</v>
      </c>
      <c r="E132" s="312"/>
      <c r="F132" s="175" t="s">
        <v>92</v>
      </c>
      <c r="G132" s="177">
        <v>59.4</v>
      </c>
      <c r="H132" s="176"/>
      <c r="I132" s="176">
        <f t="shared" ref="I132:I138" si="10">ROUND(G132*(H132),2)</f>
        <v>0</v>
      </c>
      <c r="J132" s="175">
        <f t="shared" ref="J132:J138" si="11">ROUND(G132*(N132),2)</f>
        <v>36.83</v>
      </c>
      <c r="K132" s="180">
        <f t="shared" ref="K132:K138" si="12">ROUND(G132*(O132),2)</f>
        <v>0</v>
      </c>
      <c r="L132" s="180">
        <f t="shared" ref="L132:L137" si="13">ROUND(G132*(H132),2)</f>
        <v>0</v>
      </c>
      <c r="M132" s="180"/>
      <c r="N132" s="180">
        <v>0.62</v>
      </c>
      <c r="O132" s="180"/>
      <c r="P132" s="183">
        <v>1.0000000000000001E-5</v>
      </c>
      <c r="Q132" s="183"/>
      <c r="R132" s="183">
        <v>1.0000000000000001E-5</v>
      </c>
      <c r="S132" s="180">
        <f t="shared" ref="S132:S138" si="14">ROUND(G132*(P132),3)</f>
        <v>1E-3</v>
      </c>
      <c r="T132" s="180"/>
      <c r="U132" s="180"/>
      <c r="V132" s="196"/>
      <c r="W132" s="53"/>
      <c r="Z132">
        <v>0</v>
      </c>
    </row>
    <row r="133" spans="1:26" ht="34.950000000000003" customHeight="1" x14ac:dyDescent="0.3">
      <c r="A133" s="181"/>
      <c r="B133" s="211">
        <v>26</v>
      </c>
      <c r="C133" s="182" t="s">
        <v>140</v>
      </c>
      <c r="D133" s="312" t="s">
        <v>141</v>
      </c>
      <c r="E133" s="312"/>
      <c r="F133" s="175" t="s">
        <v>142</v>
      </c>
      <c r="G133" s="177">
        <v>58.607999999999997</v>
      </c>
      <c r="H133" s="176"/>
      <c r="I133" s="176">
        <f t="shared" si="10"/>
        <v>0</v>
      </c>
      <c r="J133" s="175">
        <f t="shared" si="11"/>
        <v>372.75</v>
      </c>
      <c r="K133" s="180">
        <f t="shared" si="12"/>
        <v>0</v>
      </c>
      <c r="L133" s="180">
        <f t="shared" si="13"/>
        <v>0</v>
      </c>
      <c r="M133" s="180"/>
      <c r="N133" s="180">
        <v>6.36</v>
      </c>
      <c r="O133" s="180"/>
      <c r="P133" s="183">
        <v>2.3000000000000001E-4</v>
      </c>
      <c r="Q133" s="183"/>
      <c r="R133" s="183">
        <v>2.3000000000000001E-4</v>
      </c>
      <c r="S133" s="180">
        <f t="shared" si="14"/>
        <v>1.2999999999999999E-2</v>
      </c>
      <c r="T133" s="180"/>
      <c r="U133" s="180"/>
      <c r="V133" s="196"/>
      <c r="W133" s="53"/>
      <c r="Z133">
        <v>0</v>
      </c>
    </row>
    <row r="134" spans="1:26" ht="25.05" customHeight="1" x14ac:dyDescent="0.3">
      <c r="A134" s="181"/>
      <c r="B134" s="211">
        <v>27</v>
      </c>
      <c r="C134" s="182" t="s">
        <v>143</v>
      </c>
      <c r="D134" s="312" t="s">
        <v>144</v>
      </c>
      <c r="E134" s="312"/>
      <c r="F134" s="175" t="s">
        <v>111</v>
      </c>
      <c r="G134" s="177">
        <v>0.19700000000000001</v>
      </c>
      <c r="H134" s="176"/>
      <c r="I134" s="176">
        <f t="shared" si="10"/>
        <v>0</v>
      </c>
      <c r="J134" s="175">
        <f t="shared" si="11"/>
        <v>3.6</v>
      </c>
      <c r="K134" s="180">
        <f t="shared" si="12"/>
        <v>0</v>
      </c>
      <c r="L134" s="180">
        <f t="shared" si="13"/>
        <v>0</v>
      </c>
      <c r="M134" s="180"/>
      <c r="N134" s="180">
        <v>18.27</v>
      </c>
      <c r="O134" s="180"/>
      <c r="P134" s="183"/>
      <c r="Q134" s="183"/>
      <c r="R134" s="183"/>
      <c r="S134" s="180">
        <f t="shared" si="14"/>
        <v>0</v>
      </c>
      <c r="T134" s="180"/>
      <c r="U134" s="180"/>
      <c r="V134" s="196"/>
      <c r="W134" s="53"/>
      <c r="Z134">
        <v>0</v>
      </c>
    </row>
    <row r="135" spans="1:26" ht="25.05" customHeight="1" x14ac:dyDescent="0.3">
      <c r="A135" s="181"/>
      <c r="B135" s="211">
        <v>28</v>
      </c>
      <c r="C135" s="182" t="s">
        <v>145</v>
      </c>
      <c r="D135" s="312" t="s">
        <v>146</v>
      </c>
      <c r="E135" s="312"/>
      <c r="F135" s="175" t="s">
        <v>92</v>
      </c>
      <c r="G135" s="177">
        <v>59.4</v>
      </c>
      <c r="H135" s="176"/>
      <c r="I135" s="176">
        <f t="shared" si="10"/>
        <v>0</v>
      </c>
      <c r="J135" s="175">
        <f t="shared" si="11"/>
        <v>24.35</v>
      </c>
      <c r="K135" s="180">
        <f t="shared" si="12"/>
        <v>0</v>
      </c>
      <c r="L135" s="180">
        <f t="shared" si="13"/>
        <v>0</v>
      </c>
      <c r="M135" s="180"/>
      <c r="N135" s="180">
        <v>0.41</v>
      </c>
      <c r="O135" s="180"/>
      <c r="P135" s="183"/>
      <c r="Q135" s="183"/>
      <c r="R135" s="183"/>
      <c r="S135" s="180">
        <f t="shared" si="14"/>
        <v>0</v>
      </c>
      <c r="T135" s="180"/>
      <c r="U135" s="180"/>
      <c r="V135" s="196"/>
      <c r="W135" s="53"/>
      <c r="Z135">
        <v>0</v>
      </c>
    </row>
    <row r="136" spans="1:26" ht="25.05" customHeight="1" x14ac:dyDescent="0.3">
      <c r="A136" s="181"/>
      <c r="B136" s="211">
        <v>29</v>
      </c>
      <c r="C136" s="182" t="s">
        <v>147</v>
      </c>
      <c r="D136" s="312" t="s">
        <v>148</v>
      </c>
      <c r="E136" s="312"/>
      <c r="F136" s="175" t="s">
        <v>88</v>
      </c>
      <c r="G136" s="177">
        <v>49.698</v>
      </c>
      <c r="H136" s="176"/>
      <c r="I136" s="176">
        <f t="shared" si="10"/>
        <v>0</v>
      </c>
      <c r="J136" s="175">
        <f t="shared" si="11"/>
        <v>148.6</v>
      </c>
      <c r="K136" s="180">
        <f t="shared" si="12"/>
        <v>0</v>
      </c>
      <c r="L136" s="180">
        <f t="shared" si="13"/>
        <v>0</v>
      </c>
      <c r="M136" s="180"/>
      <c r="N136" s="180">
        <v>2.99</v>
      </c>
      <c r="O136" s="180"/>
      <c r="P136" s="183"/>
      <c r="Q136" s="183"/>
      <c r="R136" s="183"/>
      <c r="S136" s="180">
        <f t="shared" si="14"/>
        <v>0</v>
      </c>
      <c r="T136" s="180"/>
      <c r="U136" s="180"/>
      <c r="V136" s="196">
        <f>ROUND(G136*(X136),3)</f>
        <v>0.05</v>
      </c>
      <c r="W136" s="53"/>
      <c r="X136">
        <v>1E-3</v>
      </c>
      <c r="Z136">
        <v>0</v>
      </c>
    </row>
    <row r="137" spans="1:26" ht="25.05" customHeight="1" x14ac:dyDescent="0.3">
      <c r="A137" s="181"/>
      <c r="B137" s="211">
        <v>30</v>
      </c>
      <c r="C137" s="182" t="s">
        <v>149</v>
      </c>
      <c r="D137" s="312" t="s">
        <v>150</v>
      </c>
      <c r="E137" s="312"/>
      <c r="F137" s="175" t="s">
        <v>92</v>
      </c>
      <c r="G137" s="177">
        <v>61.776000000000003</v>
      </c>
      <c r="H137" s="176"/>
      <c r="I137" s="176">
        <f t="shared" si="10"/>
        <v>0</v>
      </c>
      <c r="J137" s="175">
        <f t="shared" si="11"/>
        <v>100.08</v>
      </c>
      <c r="K137" s="180">
        <f t="shared" si="12"/>
        <v>0</v>
      </c>
      <c r="L137" s="180">
        <f t="shared" si="13"/>
        <v>0</v>
      </c>
      <c r="M137" s="180"/>
      <c r="N137" s="180">
        <v>1.62</v>
      </c>
      <c r="O137" s="180"/>
      <c r="P137" s="183"/>
      <c r="Q137" s="183"/>
      <c r="R137" s="183"/>
      <c r="S137" s="180">
        <f t="shared" si="14"/>
        <v>0</v>
      </c>
      <c r="T137" s="180"/>
      <c r="U137" s="180"/>
      <c r="V137" s="196"/>
      <c r="W137" s="53"/>
      <c r="Z137">
        <v>0</v>
      </c>
    </row>
    <row r="138" spans="1:26" ht="25.05" customHeight="1" x14ac:dyDescent="0.3">
      <c r="A138" s="181"/>
      <c r="B138" s="212">
        <v>31</v>
      </c>
      <c r="C138" s="189" t="s">
        <v>151</v>
      </c>
      <c r="D138" s="313" t="s">
        <v>152</v>
      </c>
      <c r="E138" s="313"/>
      <c r="F138" s="185" t="s">
        <v>142</v>
      </c>
      <c r="G138" s="186">
        <v>60.951999999999998</v>
      </c>
      <c r="H138" s="187"/>
      <c r="I138" s="187">
        <f t="shared" si="10"/>
        <v>0</v>
      </c>
      <c r="J138" s="185">
        <f t="shared" si="11"/>
        <v>1184.9100000000001</v>
      </c>
      <c r="K138" s="188">
        <f t="shared" si="12"/>
        <v>0</v>
      </c>
      <c r="L138" s="188"/>
      <c r="M138" s="188">
        <f>ROUND(G138*(H138),2)</f>
        <v>0</v>
      </c>
      <c r="N138" s="188">
        <v>19.440000000000001</v>
      </c>
      <c r="O138" s="188"/>
      <c r="P138" s="190">
        <v>3.0000000000000001E-3</v>
      </c>
      <c r="Q138" s="190"/>
      <c r="R138" s="190">
        <v>3.0000000000000001E-3</v>
      </c>
      <c r="S138" s="188">
        <f t="shared" si="14"/>
        <v>0.183</v>
      </c>
      <c r="T138" s="188"/>
      <c r="U138" s="188"/>
      <c r="V138" s="199"/>
      <c r="W138" s="53"/>
      <c r="Z138">
        <v>0</v>
      </c>
    </row>
    <row r="139" spans="1:26" x14ac:dyDescent="0.3">
      <c r="A139" s="10"/>
      <c r="B139" s="210"/>
      <c r="C139" s="174">
        <v>776</v>
      </c>
      <c r="D139" s="314" t="s">
        <v>66</v>
      </c>
      <c r="E139" s="314"/>
      <c r="F139" s="10"/>
      <c r="G139" s="173"/>
      <c r="H139" s="140"/>
      <c r="I139" s="142">
        <f>ROUND((SUM(I131:I138))/1,2)</f>
        <v>0</v>
      </c>
      <c r="J139" s="10"/>
      <c r="K139" s="10"/>
      <c r="L139" s="10">
        <f>ROUND((SUM(L131:L138))/1,2)</f>
        <v>0</v>
      </c>
      <c r="M139" s="10">
        <f>ROUND((SUM(M131:M138))/1,2)</f>
        <v>0</v>
      </c>
      <c r="N139" s="10"/>
      <c r="O139" s="10"/>
      <c r="P139" s="10"/>
      <c r="Q139" s="10"/>
      <c r="R139" s="10"/>
      <c r="S139" s="10">
        <f>ROUND((SUM(S131:S138))/1,2)</f>
        <v>0.2</v>
      </c>
      <c r="T139" s="10"/>
      <c r="U139" s="10"/>
      <c r="V139" s="197">
        <f>ROUND((SUM(V131:V138))/1,2)</f>
        <v>0.05</v>
      </c>
      <c r="W139" s="215"/>
      <c r="X139" s="139"/>
      <c r="Y139" s="139"/>
      <c r="Z139" s="139"/>
    </row>
    <row r="140" spans="1:26" x14ac:dyDescent="0.3">
      <c r="A140" s="1"/>
      <c r="B140" s="206"/>
      <c r="C140" s="1"/>
      <c r="D140" s="1"/>
      <c r="E140" s="1"/>
      <c r="F140" s="1"/>
      <c r="G140" s="167"/>
      <c r="H140" s="133"/>
      <c r="I140" s="1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8"/>
      <c r="W140" s="53"/>
    </row>
    <row r="141" spans="1:26" x14ac:dyDescent="0.3">
      <c r="A141" s="10"/>
      <c r="B141" s="210"/>
      <c r="C141" s="174">
        <v>783</v>
      </c>
      <c r="D141" s="314" t="s">
        <v>67</v>
      </c>
      <c r="E141" s="314"/>
      <c r="F141" s="10"/>
      <c r="G141" s="173"/>
      <c r="H141" s="140"/>
      <c r="I141" s="14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95"/>
      <c r="W141" s="215"/>
      <c r="X141" s="139"/>
      <c r="Y141" s="139"/>
      <c r="Z141" s="139"/>
    </row>
    <row r="142" spans="1:26" ht="25.05" customHeight="1" x14ac:dyDescent="0.3">
      <c r="A142" s="181"/>
      <c r="B142" s="211">
        <v>32</v>
      </c>
      <c r="C142" s="182" t="s">
        <v>153</v>
      </c>
      <c r="D142" s="312" t="s">
        <v>154</v>
      </c>
      <c r="E142" s="312"/>
      <c r="F142" s="175" t="s">
        <v>88</v>
      </c>
      <c r="G142" s="177">
        <v>79.44</v>
      </c>
      <c r="H142" s="176"/>
      <c r="I142" s="176">
        <f>ROUND(G142*(H142),2)</f>
        <v>0</v>
      </c>
      <c r="J142" s="175">
        <f>ROUND(G142*(N142),2)</f>
        <v>586.27</v>
      </c>
      <c r="K142" s="180">
        <f>ROUND(G142*(O142),2)</f>
        <v>0</v>
      </c>
      <c r="L142" s="180">
        <f>ROUND(G142*(H142),2)</f>
        <v>0</v>
      </c>
      <c r="M142" s="180"/>
      <c r="N142" s="180">
        <v>7.38</v>
      </c>
      <c r="O142" s="180"/>
      <c r="P142" s="183">
        <v>4.0000000000000002E-4</v>
      </c>
      <c r="Q142" s="183"/>
      <c r="R142" s="183">
        <v>4.0000000000000002E-4</v>
      </c>
      <c r="S142" s="180">
        <f>ROUND(G142*(P142),3)</f>
        <v>3.2000000000000001E-2</v>
      </c>
      <c r="T142" s="180"/>
      <c r="U142" s="180"/>
      <c r="V142" s="196"/>
      <c r="W142" s="53"/>
      <c r="Z142">
        <v>0</v>
      </c>
    </row>
    <row r="143" spans="1:26" ht="25.05" customHeight="1" x14ac:dyDescent="0.3">
      <c r="A143" s="181"/>
      <c r="B143" s="211">
        <v>33</v>
      </c>
      <c r="C143" s="182" t="s">
        <v>155</v>
      </c>
      <c r="D143" s="312" t="s">
        <v>246</v>
      </c>
      <c r="E143" s="312"/>
      <c r="F143" s="175" t="s">
        <v>88</v>
      </c>
      <c r="G143" s="177">
        <v>97.953999999999994</v>
      </c>
      <c r="H143" s="176"/>
      <c r="I143" s="176">
        <f>ROUND(G143*(H143),2)</f>
        <v>0</v>
      </c>
      <c r="J143" s="175">
        <f>ROUND(G143*(N143),2)</f>
        <v>301.7</v>
      </c>
      <c r="K143" s="180">
        <f>ROUND(G143*(O143),2)</f>
        <v>0</v>
      </c>
      <c r="L143" s="180">
        <f>ROUND(G143*(H143),2)</f>
        <v>0</v>
      </c>
      <c r="M143" s="180"/>
      <c r="N143" s="180">
        <v>3.08</v>
      </c>
      <c r="O143" s="180"/>
      <c r="P143" s="183">
        <v>3.3E-4</v>
      </c>
      <c r="Q143" s="183"/>
      <c r="R143" s="183">
        <v>3.3E-4</v>
      </c>
      <c r="S143" s="180">
        <f>ROUND(G143*(P143),3)</f>
        <v>3.2000000000000001E-2</v>
      </c>
      <c r="T143" s="180"/>
      <c r="U143" s="180"/>
      <c r="V143" s="196"/>
      <c r="W143" s="53"/>
      <c r="Z143">
        <v>0</v>
      </c>
    </row>
    <row r="144" spans="1:26" ht="34.950000000000003" customHeight="1" x14ac:dyDescent="0.3">
      <c r="A144" s="181"/>
      <c r="B144" s="211">
        <v>34</v>
      </c>
      <c r="C144" s="182" t="s">
        <v>156</v>
      </c>
      <c r="D144" s="312" t="s">
        <v>247</v>
      </c>
      <c r="E144" s="312"/>
      <c r="F144" s="175" t="s">
        <v>88</v>
      </c>
      <c r="G144" s="177">
        <v>49.698</v>
      </c>
      <c r="H144" s="176"/>
      <c r="I144" s="176">
        <f>ROUND(G144*(H144),2)</f>
        <v>0</v>
      </c>
      <c r="J144" s="175">
        <f>ROUND(G144*(N144),2)</f>
        <v>151.58000000000001</v>
      </c>
      <c r="K144" s="180">
        <f>ROUND(G144*(O144),2)</f>
        <v>0</v>
      </c>
      <c r="L144" s="180">
        <f>ROUND(G144*(H144),2)</f>
        <v>0</v>
      </c>
      <c r="M144" s="180"/>
      <c r="N144" s="180">
        <v>3.05</v>
      </c>
      <c r="O144" s="180"/>
      <c r="P144" s="183">
        <v>3.3E-4</v>
      </c>
      <c r="Q144" s="183"/>
      <c r="R144" s="183">
        <v>3.3E-4</v>
      </c>
      <c r="S144" s="180">
        <f>ROUND(G144*(P144),3)</f>
        <v>1.6E-2</v>
      </c>
      <c r="T144" s="180"/>
      <c r="U144" s="180"/>
      <c r="V144" s="196"/>
      <c r="W144" s="53"/>
      <c r="Z144">
        <v>0</v>
      </c>
    </row>
    <row r="145" spans="1:26" ht="25.05" customHeight="1" x14ac:dyDescent="0.3">
      <c r="A145" s="181"/>
      <c r="B145" s="211">
        <v>35</v>
      </c>
      <c r="C145" s="182" t="s">
        <v>157</v>
      </c>
      <c r="D145" s="312" t="s">
        <v>158</v>
      </c>
      <c r="E145" s="312"/>
      <c r="F145" s="175" t="s">
        <v>88</v>
      </c>
      <c r="G145" s="177">
        <v>79.44</v>
      </c>
      <c r="H145" s="176"/>
      <c r="I145" s="176">
        <f>ROUND(G145*(H145),2)</f>
        <v>0</v>
      </c>
      <c r="J145" s="175">
        <f>ROUND(G145*(N145),2)</f>
        <v>85.8</v>
      </c>
      <c r="K145" s="180">
        <f>ROUND(G145*(O145),2)</f>
        <v>0</v>
      </c>
      <c r="L145" s="180">
        <f>ROUND(G145*(H145),2)</f>
        <v>0</v>
      </c>
      <c r="M145" s="180"/>
      <c r="N145" s="180">
        <v>1.08</v>
      </c>
      <c r="O145" s="180"/>
      <c r="P145" s="183"/>
      <c r="Q145" s="183"/>
      <c r="R145" s="183"/>
      <c r="S145" s="180">
        <f>ROUND(G145*(P145),3)</f>
        <v>0</v>
      </c>
      <c r="T145" s="180"/>
      <c r="U145" s="180"/>
      <c r="V145" s="196"/>
      <c r="W145" s="53"/>
      <c r="Z145">
        <v>0</v>
      </c>
    </row>
    <row r="146" spans="1:26" ht="25.05" customHeight="1" x14ac:dyDescent="0.3">
      <c r="A146" s="181"/>
      <c r="B146" s="211">
        <v>36</v>
      </c>
      <c r="C146" s="182" t="s">
        <v>159</v>
      </c>
      <c r="D146" s="312" t="s">
        <v>160</v>
      </c>
      <c r="E146" s="312"/>
      <c r="F146" s="175" t="s">
        <v>88</v>
      </c>
      <c r="G146" s="177">
        <v>12.56</v>
      </c>
      <c r="H146" s="176"/>
      <c r="I146" s="176">
        <f>ROUND(G146*(H146),2)</f>
        <v>0</v>
      </c>
      <c r="J146" s="175">
        <f>ROUND(G146*(N146),2)</f>
        <v>81.010000000000005</v>
      </c>
      <c r="K146" s="180">
        <f>ROUND(G146*(O146),2)</f>
        <v>0</v>
      </c>
      <c r="L146" s="180">
        <f>ROUND(G146*(H146),2)</f>
        <v>0</v>
      </c>
      <c r="M146" s="180"/>
      <c r="N146" s="180">
        <v>6.45</v>
      </c>
      <c r="O146" s="180"/>
      <c r="P146" s="183">
        <v>1.4999999999999999E-4</v>
      </c>
      <c r="Q146" s="183"/>
      <c r="R146" s="183">
        <v>1.4999999999999999E-4</v>
      </c>
      <c r="S146" s="180">
        <f>ROUND(G146*(P146),3)</f>
        <v>2E-3</v>
      </c>
      <c r="T146" s="180"/>
      <c r="U146" s="180"/>
      <c r="V146" s="196"/>
      <c r="W146" s="53"/>
      <c r="Z146">
        <v>0</v>
      </c>
    </row>
    <row r="147" spans="1:26" x14ac:dyDescent="0.3">
      <c r="A147" s="10"/>
      <c r="B147" s="210"/>
      <c r="C147" s="174">
        <v>783</v>
      </c>
      <c r="D147" s="314" t="s">
        <v>67</v>
      </c>
      <c r="E147" s="314"/>
      <c r="F147" s="10"/>
      <c r="G147" s="173"/>
      <c r="H147" s="140"/>
      <c r="I147" s="142">
        <f>ROUND((SUM(I141:I146))/1,2)</f>
        <v>0</v>
      </c>
      <c r="J147" s="10"/>
      <c r="K147" s="10"/>
      <c r="L147" s="10">
        <f>ROUND((SUM(L141:L146))/1,2)</f>
        <v>0</v>
      </c>
      <c r="M147" s="10">
        <f>ROUND((SUM(M141:M146))/1,2)</f>
        <v>0</v>
      </c>
      <c r="N147" s="10"/>
      <c r="O147" s="10"/>
      <c r="P147" s="10"/>
      <c r="Q147" s="10"/>
      <c r="R147" s="10"/>
      <c r="S147" s="10">
        <f>ROUND((SUM(S141:S146))/1,2)</f>
        <v>0.08</v>
      </c>
      <c r="T147" s="10"/>
      <c r="U147" s="10"/>
      <c r="V147" s="197">
        <f>ROUND((SUM(V141:V146))/1,2)</f>
        <v>0</v>
      </c>
      <c r="W147" s="215"/>
      <c r="X147" s="139"/>
      <c r="Y147" s="139"/>
      <c r="Z147" s="139"/>
    </row>
    <row r="148" spans="1:26" x14ac:dyDescent="0.3">
      <c r="A148" s="1"/>
      <c r="B148" s="206"/>
      <c r="C148" s="1"/>
      <c r="D148" s="1"/>
      <c r="E148" s="1"/>
      <c r="F148" s="1"/>
      <c r="G148" s="167"/>
      <c r="H148" s="133"/>
      <c r="I148" s="1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98"/>
      <c r="W148" s="53"/>
    </row>
    <row r="149" spans="1:26" x14ac:dyDescent="0.3">
      <c r="A149" s="10"/>
      <c r="B149" s="210"/>
      <c r="C149" s="174">
        <v>784</v>
      </c>
      <c r="D149" s="314" t="s">
        <v>68</v>
      </c>
      <c r="E149" s="314"/>
      <c r="F149" s="10"/>
      <c r="G149" s="173"/>
      <c r="H149" s="140"/>
      <c r="I149" s="14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95"/>
      <c r="W149" s="215"/>
      <c r="X149" s="139"/>
      <c r="Y149" s="139"/>
      <c r="Z149" s="139"/>
    </row>
    <row r="150" spans="1:26" ht="25.05" customHeight="1" x14ac:dyDescent="0.3">
      <c r="A150" s="181"/>
      <c r="B150" s="211">
        <v>37</v>
      </c>
      <c r="C150" s="182" t="s">
        <v>161</v>
      </c>
      <c r="D150" s="312" t="s">
        <v>162</v>
      </c>
      <c r="E150" s="312"/>
      <c r="F150" s="175" t="s">
        <v>88</v>
      </c>
      <c r="G150" s="177">
        <v>49.698</v>
      </c>
      <c r="H150" s="176"/>
      <c r="I150" s="176">
        <f>ROUND(G150*(H150),2)</f>
        <v>0</v>
      </c>
      <c r="J150" s="175">
        <f>ROUND(G150*(N150),2)</f>
        <v>39.26</v>
      </c>
      <c r="K150" s="180">
        <f>ROUND(G150*(O150),2)</f>
        <v>0</v>
      </c>
      <c r="L150" s="180">
        <f>ROUND(G150*(H150),2)</f>
        <v>0</v>
      </c>
      <c r="M150" s="180"/>
      <c r="N150" s="180">
        <v>0.79</v>
      </c>
      <c r="O150" s="180"/>
      <c r="P150" s="183">
        <v>1.4999999999999999E-4</v>
      </c>
      <c r="Q150" s="183"/>
      <c r="R150" s="183">
        <v>1.4999999999999999E-4</v>
      </c>
      <c r="S150" s="180">
        <f>ROUND(G150*(P150),3)</f>
        <v>7.0000000000000001E-3</v>
      </c>
      <c r="T150" s="180"/>
      <c r="U150" s="180"/>
      <c r="V150" s="196"/>
      <c r="W150" s="53"/>
      <c r="Z150">
        <v>0</v>
      </c>
    </row>
    <row r="151" spans="1:26" ht="25.05" customHeight="1" x14ac:dyDescent="0.3">
      <c r="A151" s="181"/>
      <c r="B151" s="211">
        <v>38</v>
      </c>
      <c r="C151" s="182" t="s">
        <v>163</v>
      </c>
      <c r="D151" s="312" t="s">
        <v>164</v>
      </c>
      <c r="E151" s="312"/>
      <c r="F151" s="175" t="s">
        <v>92</v>
      </c>
      <c r="G151" s="177">
        <v>59.4</v>
      </c>
      <c r="H151" s="176"/>
      <c r="I151" s="176">
        <f>ROUND(G151*(H151),2)</f>
        <v>0</v>
      </c>
      <c r="J151" s="175">
        <f>ROUND(G151*(N151),2)</f>
        <v>44.55</v>
      </c>
      <c r="K151" s="180">
        <f>ROUND(G151*(O151),2)</f>
        <v>0</v>
      </c>
      <c r="L151" s="180">
        <f>ROUND(G151*(H151),2)</f>
        <v>0</v>
      </c>
      <c r="M151" s="180"/>
      <c r="N151" s="180">
        <v>0.75</v>
      </c>
      <c r="O151" s="180"/>
      <c r="P151" s="183">
        <v>2.0000000000000002E-5</v>
      </c>
      <c r="Q151" s="183"/>
      <c r="R151" s="183">
        <v>2.0000000000000002E-5</v>
      </c>
      <c r="S151" s="180">
        <f>ROUND(G151*(P151),3)</f>
        <v>1E-3</v>
      </c>
      <c r="T151" s="180"/>
      <c r="U151" s="180"/>
      <c r="V151" s="196"/>
      <c r="W151" s="53"/>
      <c r="Z151">
        <v>0</v>
      </c>
    </row>
    <row r="152" spans="1:26" ht="25.05" customHeight="1" x14ac:dyDescent="0.3">
      <c r="A152" s="181"/>
      <c r="B152" s="211">
        <v>39</v>
      </c>
      <c r="C152" s="182" t="s">
        <v>165</v>
      </c>
      <c r="D152" s="312" t="s">
        <v>166</v>
      </c>
      <c r="E152" s="312"/>
      <c r="F152" s="175" t="s">
        <v>88</v>
      </c>
      <c r="G152" s="177">
        <v>97.953999999999994</v>
      </c>
      <c r="H152" s="176"/>
      <c r="I152" s="176">
        <f>ROUND(G152*(H152),2)</f>
        <v>0</v>
      </c>
      <c r="J152" s="175">
        <f>ROUND(G152*(N152),2)</f>
        <v>91.1</v>
      </c>
      <c r="K152" s="180">
        <f>ROUND(G152*(O152),2)</f>
        <v>0</v>
      </c>
      <c r="L152" s="180">
        <f>ROUND(G152*(H152),2)</f>
        <v>0</v>
      </c>
      <c r="M152" s="180"/>
      <c r="N152" s="180">
        <v>0.93</v>
      </c>
      <c r="O152" s="180"/>
      <c r="P152" s="183"/>
      <c r="Q152" s="183"/>
      <c r="R152" s="183"/>
      <c r="S152" s="180">
        <f>ROUND(G152*(P152),3)</f>
        <v>0</v>
      </c>
      <c r="T152" s="180"/>
      <c r="U152" s="180"/>
      <c r="V152" s="196"/>
      <c r="W152" s="53"/>
      <c r="Z152">
        <v>0</v>
      </c>
    </row>
    <row r="153" spans="1:26" x14ac:dyDescent="0.3">
      <c r="A153" s="10"/>
      <c r="B153" s="210"/>
      <c r="C153" s="174">
        <v>784</v>
      </c>
      <c r="D153" s="314" t="s">
        <v>68</v>
      </c>
      <c r="E153" s="314"/>
      <c r="F153" s="10"/>
      <c r="G153" s="173"/>
      <c r="H153" s="140"/>
      <c r="I153" s="142">
        <f>ROUND((SUM(I149:I152))/1,2)</f>
        <v>0</v>
      </c>
      <c r="J153" s="10"/>
      <c r="K153" s="10"/>
      <c r="L153" s="10">
        <f>ROUND((SUM(L149:L152))/1,2)</f>
        <v>0</v>
      </c>
      <c r="M153" s="10">
        <f>ROUND((SUM(M149:M152))/1,2)</f>
        <v>0</v>
      </c>
      <c r="N153" s="10"/>
      <c r="O153" s="10"/>
      <c r="P153" s="10"/>
      <c r="Q153" s="10"/>
      <c r="R153" s="10"/>
      <c r="S153" s="10">
        <f>ROUND((SUM(S149:S152))/1,2)</f>
        <v>0.01</v>
      </c>
      <c r="T153" s="10"/>
      <c r="U153" s="10"/>
      <c r="V153" s="197">
        <f>ROUND((SUM(V149:V152))/1,2)</f>
        <v>0</v>
      </c>
      <c r="W153" s="215"/>
      <c r="X153" s="139"/>
      <c r="Y153" s="139"/>
      <c r="Z153" s="139"/>
    </row>
    <row r="154" spans="1:26" x14ac:dyDescent="0.3">
      <c r="A154" s="1"/>
      <c r="B154" s="206"/>
      <c r="C154" s="1"/>
      <c r="D154" s="1"/>
      <c r="E154" s="1"/>
      <c r="F154" s="1"/>
      <c r="G154" s="167"/>
      <c r="H154" s="133"/>
      <c r="I154" s="1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98"/>
      <c r="W154" s="53"/>
    </row>
    <row r="155" spans="1:26" x14ac:dyDescent="0.3">
      <c r="A155" s="10"/>
      <c r="B155" s="210"/>
      <c r="C155" s="10"/>
      <c r="D155" s="310" t="s">
        <v>63</v>
      </c>
      <c r="E155" s="310"/>
      <c r="F155" s="10"/>
      <c r="G155" s="173"/>
      <c r="H155" s="140"/>
      <c r="I155" s="142">
        <f>ROUND((SUM(I118:I154))/2,2)</f>
        <v>0</v>
      </c>
      <c r="J155" s="10"/>
      <c r="K155" s="10"/>
      <c r="L155" s="140">
        <f>ROUND((SUM(L118:L154))/2,2)</f>
        <v>0</v>
      </c>
      <c r="M155" s="140">
        <f>ROUND((SUM(M118:M154))/2,2)</f>
        <v>0</v>
      </c>
      <c r="N155" s="10"/>
      <c r="O155" s="10"/>
      <c r="P155" s="184"/>
      <c r="Q155" s="10"/>
      <c r="R155" s="10"/>
      <c r="S155" s="184">
        <f>ROUND((SUM(S118:S154))/2,2)</f>
        <v>1.0900000000000001</v>
      </c>
      <c r="T155" s="10"/>
      <c r="U155" s="10"/>
      <c r="V155" s="197">
        <f>ROUND((SUM(V118:V154))/2,2)</f>
        <v>0.05</v>
      </c>
      <c r="W155" s="53"/>
    </row>
    <row r="156" spans="1:26" x14ac:dyDescent="0.3">
      <c r="A156" s="1"/>
      <c r="B156" s="206"/>
      <c r="C156" s="1"/>
      <c r="D156" s="1"/>
      <c r="E156" s="1"/>
      <c r="F156" s="1"/>
      <c r="G156" s="167"/>
      <c r="H156" s="133"/>
      <c r="I156" s="1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98"/>
      <c r="W156" s="53"/>
    </row>
    <row r="157" spans="1:26" x14ac:dyDescent="0.3">
      <c r="A157" s="10"/>
      <c r="B157" s="210"/>
      <c r="C157" s="10"/>
      <c r="D157" s="310" t="s">
        <v>69</v>
      </c>
      <c r="E157" s="310"/>
      <c r="F157" s="10"/>
      <c r="G157" s="173"/>
      <c r="H157" s="140"/>
      <c r="I157" s="14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95"/>
      <c r="W157" s="215"/>
      <c r="X157" s="139"/>
      <c r="Y157" s="139"/>
      <c r="Z157" s="139"/>
    </row>
    <row r="158" spans="1:26" x14ac:dyDescent="0.3">
      <c r="A158" s="10"/>
      <c r="B158" s="210"/>
      <c r="C158" s="174">
        <v>921</v>
      </c>
      <c r="D158" s="314" t="s">
        <v>70</v>
      </c>
      <c r="E158" s="314"/>
      <c r="F158" s="10"/>
      <c r="G158" s="173"/>
      <c r="H158" s="140"/>
      <c r="I158" s="1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5"/>
      <c r="W158" s="215"/>
      <c r="X158" s="139"/>
      <c r="Y158" s="139"/>
      <c r="Z158" s="139"/>
    </row>
    <row r="159" spans="1:26" ht="25.05" customHeight="1" x14ac:dyDescent="0.3">
      <c r="A159" s="181"/>
      <c r="B159" s="211">
        <v>40</v>
      </c>
      <c r="C159" s="182" t="s">
        <v>167</v>
      </c>
      <c r="D159" s="312" t="s">
        <v>168</v>
      </c>
      <c r="E159" s="312"/>
      <c r="F159" s="175" t="s">
        <v>169</v>
      </c>
      <c r="G159" s="177">
        <v>15</v>
      </c>
      <c r="H159" s="176"/>
      <c r="I159" s="176">
        <f t="shared" ref="I159:I164" si="15">ROUND(G159*(H159),2)</f>
        <v>0</v>
      </c>
      <c r="J159" s="175">
        <f t="shared" ref="J159:J164" si="16">ROUND(G159*(N159),2)</f>
        <v>306.14999999999998</v>
      </c>
      <c r="K159" s="180">
        <f t="shared" ref="K159:K164" si="17">ROUND(G159*(O159),2)</f>
        <v>0</v>
      </c>
      <c r="L159" s="180">
        <f>ROUND(G159*(H159),2)</f>
        <v>0</v>
      </c>
      <c r="M159" s="180"/>
      <c r="N159" s="180">
        <v>20.41</v>
      </c>
      <c r="O159" s="180"/>
      <c r="P159" s="183"/>
      <c r="Q159" s="183"/>
      <c r="R159" s="183"/>
      <c r="S159" s="180">
        <f t="shared" ref="S159:S164" si="18">ROUND(G159*(P159),3)</f>
        <v>0</v>
      </c>
      <c r="T159" s="180"/>
      <c r="U159" s="180"/>
      <c r="V159" s="196"/>
      <c r="W159" s="53"/>
      <c r="Z159">
        <v>0</v>
      </c>
    </row>
    <row r="160" spans="1:26" ht="25.05" customHeight="1" x14ac:dyDescent="0.3">
      <c r="A160" s="181"/>
      <c r="B160" s="211">
        <v>41</v>
      </c>
      <c r="C160" s="182" t="s">
        <v>170</v>
      </c>
      <c r="D160" s="312" t="s">
        <v>171</v>
      </c>
      <c r="E160" s="312"/>
      <c r="F160" s="175" t="s">
        <v>172</v>
      </c>
      <c r="G160" s="177">
        <v>10</v>
      </c>
      <c r="H160" s="176"/>
      <c r="I160" s="176">
        <f t="shared" si="15"/>
        <v>0</v>
      </c>
      <c r="J160" s="175">
        <f t="shared" si="16"/>
        <v>209.7</v>
      </c>
      <c r="K160" s="180">
        <f t="shared" si="17"/>
        <v>0</v>
      </c>
      <c r="L160" s="180">
        <f>ROUND(G160*(H160),2)</f>
        <v>0</v>
      </c>
      <c r="M160" s="180"/>
      <c r="N160" s="180">
        <v>20.97</v>
      </c>
      <c r="O160" s="180"/>
      <c r="P160" s="183"/>
      <c r="Q160" s="183"/>
      <c r="R160" s="183"/>
      <c r="S160" s="180">
        <f t="shared" si="18"/>
        <v>0</v>
      </c>
      <c r="T160" s="180"/>
      <c r="U160" s="180"/>
      <c r="V160" s="196"/>
      <c r="W160" s="53"/>
      <c r="Z160">
        <v>0</v>
      </c>
    </row>
    <row r="161" spans="1:26" ht="25.05" customHeight="1" x14ac:dyDescent="0.3">
      <c r="A161" s="181"/>
      <c r="B161" s="211">
        <v>42</v>
      </c>
      <c r="C161" s="182" t="s">
        <v>173</v>
      </c>
      <c r="D161" s="312" t="s">
        <v>174</v>
      </c>
      <c r="E161" s="312"/>
      <c r="F161" s="175" t="s">
        <v>92</v>
      </c>
      <c r="G161" s="177">
        <v>15</v>
      </c>
      <c r="H161" s="176"/>
      <c r="I161" s="176">
        <f t="shared" si="15"/>
        <v>0</v>
      </c>
      <c r="J161" s="175">
        <f t="shared" si="16"/>
        <v>40.049999999999997</v>
      </c>
      <c r="K161" s="180">
        <f t="shared" si="17"/>
        <v>0</v>
      </c>
      <c r="L161" s="180">
        <f>ROUND(G161*(H161),2)</f>
        <v>0</v>
      </c>
      <c r="M161" s="180"/>
      <c r="N161" s="180">
        <v>2.67</v>
      </c>
      <c r="O161" s="180"/>
      <c r="P161" s="183"/>
      <c r="Q161" s="183"/>
      <c r="R161" s="183"/>
      <c r="S161" s="180">
        <f t="shared" si="18"/>
        <v>0</v>
      </c>
      <c r="T161" s="180"/>
      <c r="U161" s="180"/>
      <c r="V161" s="196"/>
      <c r="W161" s="53"/>
      <c r="Z161">
        <v>0</v>
      </c>
    </row>
    <row r="162" spans="1:26" ht="25.05" customHeight="1" x14ac:dyDescent="0.3">
      <c r="A162" s="181"/>
      <c r="B162" s="211">
        <v>43</v>
      </c>
      <c r="C162" s="182" t="s">
        <v>175</v>
      </c>
      <c r="D162" s="312" t="s">
        <v>176</v>
      </c>
      <c r="E162" s="312"/>
      <c r="F162" s="175" t="s">
        <v>128</v>
      </c>
      <c r="G162" s="177">
        <v>1</v>
      </c>
      <c r="H162" s="176"/>
      <c r="I162" s="176">
        <f t="shared" si="15"/>
        <v>0</v>
      </c>
      <c r="J162" s="175">
        <f t="shared" si="16"/>
        <v>64.8</v>
      </c>
      <c r="K162" s="180">
        <f t="shared" si="17"/>
        <v>0</v>
      </c>
      <c r="L162" s="180">
        <f>ROUND(G162*(H162),2)</f>
        <v>0</v>
      </c>
      <c r="M162" s="180"/>
      <c r="N162" s="180">
        <v>64.8</v>
      </c>
      <c r="O162" s="180"/>
      <c r="P162" s="183"/>
      <c r="Q162" s="183"/>
      <c r="R162" s="183"/>
      <c r="S162" s="180">
        <f t="shared" si="18"/>
        <v>0</v>
      </c>
      <c r="T162" s="180"/>
      <c r="U162" s="180"/>
      <c r="V162" s="196"/>
      <c r="W162" s="53"/>
      <c r="Z162">
        <v>0</v>
      </c>
    </row>
    <row r="163" spans="1:26" ht="25.05" customHeight="1" x14ac:dyDescent="0.3">
      <c r="A163" s="181"/>
      <c r="B163" s="212">
        <v>44</v>
      </c>
      <c r="C163" s="189" t="s">
        <v>177</v>
      </c>
      <c r="D163" s="313" t="s">
        <v>178</v>
      </c>
      <c r="E163" s="313"/>
      <c r="F163" s="185" t="s">
        <v>92</v>
      </c>
      <c r="G163" s="186">
        <v>15</v>
      </c>
      <c r="H163" s="187"/>
      <c r="I163" s="187">
        <f t="shared" si="15"/>
        <v>0</v>
      </c>
      <c r="J163" s="185">
        <f t="shared" si="16"/>
        <v>25.2</v>
      </c>
      <c r="K163" s="188">
        <f t="shared" si="17"/>
        <v>0</v>
      </c>
      <c r="L163" s="188"/>
      <c r="M163" s="188">
        <f>ROUND(G163*(H163),2)</f>
        <v>0</v>
      </c>
      <c r="N163" s="188">
        <v>1.6800000000000002</v>
      </c>
      <c r="O163" s="188"/>
      <c r="P163" s="190"/>
      <c r="Q163" s="190"/>
      <c r="R163" s="190"/>
      <c r="S163" s="188">
        <f t="shared" si="18"/>
        <v>0</v>
      </c>
      <c r="T163" s="188"/>
      <c r="U163" s="188"/>
      <c r="V163" s="199"/>
      <c r="W163" s="53"/>
      <c r="Z163">
        <v>0</v>
      </c>
    </row>
    <row r="164" spans="1:26" ht="25.05" customHeight="1" x14ac:dyDescent="0.3">
      <c r="A164" s="181"/>
      <c r="B164" s="212">
        <v>45</v>
      </c>
      <c r="C164" s="189" t="s">
        <v>179</v>
      </c>
      <c r="D164" s="313" t="s">
        <v>180</v>
      </c>
      <c r="E164" s="313"/>
      <c r="F164" s="185" t="s">
        <v>172</v>
      </c>
      <c r="G164" s="186">
        <v>10</v>
      </c>
      <c r="H164" s="187"/>
      <c r="I164" s="187">
        <f t="shared" si="15"/>
        <v>0</v>
      </c>
      <c r="J164" s="185">
        <f t="shared" si="16"/>
        <v>442.8</v>
      </c>
      <c r="K164" s="188">
        <f t="shared" si="17"/>
        <v>0</v>
      </c>
      <c r="L164" s="188"/>
      <c r="M164" s="188">
        <f>ROUND(G164*(H164),2)</f>
        <v>0</v>
      </c>
      <c r="N164" s="188">
        <v>44.28</v>
      </c>
      <c r="O164" s="188"/>
      <c r="P164" s="190"/>
      <c r="Q164" s="190"/>
      <c r="R164" s="190"/>
      <c r="S164" s="188">
        <f t="shared" si="18"/>
        <v>0</v>
      </c>
      <c r="T164" s="188"/>
      <c r="U164" s="188"/>
      <c r="V164" s="199"/>
      <c r="W164" s="53"/>
      <c r="Z164">
        <v>0</v>
      </c>
    </row>
    <row r="165" spans="1:26" x14ac:dyDescent="0.3">
      <c r="A165" s="10"/>
      <c r="B165" s="210"/>
      <c r="C165" s="174">
        <v>921</v>
      </c>
      <c r="D165" s="314" t="s">
        <v>70</v>
      </c>
      <c r="E165" s="314"/>
      <c r="F165" s="10"/>
      <c r="G165" s="173"/>
      <c r="H165" s="140"/>
      <c r="I165" s="142">
        <f>ROUND((SUM(I158:I164))/1,2)</f>
        <v>0</v>
      </c>
      <c r="J165" s="10"/>
      <c r="K165" s="10"/>
      <c r="L165" s="10">
        <f>ROUND((SUM(L158:L164))/1,2)</f>
        <v>0</v>
      </c>
      <c r="M165" s="10">
        <f>ROUND((SUM(M158:M164))/1,2)</f>
        <v>0</v>
      </c>
      <c r="N165" s="10"/>
      <c r="O165" s="10"/>
      <c r="P165" s="184"/>
      <c r="Q165" s="1"/>
      <c r="R165" s="1"/>
      <c r="S165" s="184">
        <f>ROUND((SUM(S158:S164))/1,2)</f>
        <v>0</v>
      </c>
      <c r="T165" s="2"/>
      <c r="U165" s="2"/>
      <c r="V165" s="197">
        <f>ROUND((SUM(V158:V164))/1,2)</f>
        <v>0</v>
      </c>
      <c r="W165" s="53"/>
    </row>
    <row r="166" spans="1:26" x14ac:dyDescent="0.3">
      <c r="A166" s="1"/>
      <c r="B166" s="206"/>
      <c r="C166" s="1"/>
      <c r="D166" s="1"/>
      <c r="E166" s="1"/>
      <c r="F166" s="1"/>
      <c r="G166" s="167"/>
      <c r="H166" s="133"/>
      <c r="I166" s="1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98"/>
      <c r="W166" s="53"/>
    </row>
    <row r="167" spans="1:26" x14ac:dyDescent="0.3">
      <c r="A167" s="10"/>
      <c r="B167" s="210"/>
      <c r="C167" s="10"/>
      <c r="D167" s="310" t="s">
        <v>69</v>
      </c>
      <c r="E167" s="310"/>
      <c r="F167" s="10"/>
      <c r="G167" s="173"/>
      <c r="H167" s="140"/>
      <c r="I167" s="142">
        <f>ROUND((SUM(I157:I166))/2,2)</f>
        <v>0</v>
      </c>
      <c r="J167" s="10"/>
      <c r="K167" s="10"/>
      <c r="L167" s="10">
        <f>ROUND((SUM(L157:L166))/2,2)</f>
        <v>0</v>
      </c>
      <c r="M167" s="10">
        <f>ROUND((SUM(M157:M166))/2,2)</f>
        <v>0</v>
      </c>
      <c r="N167" s="10"/>
      <c r="O167" s="10"/>
      <c r="P167" s="184"/>
      <c r="Q167" s="1"/>
      <c r="R167" s="1"/>
      <c r="S167" s="184">
        <f>ROUND((SUM(S157:S166))/2,2)</f>
        <v>0</v>
      </c>
      <c r="T167" s="1"/>
      <c r="U167" s="1"/>
      <c r="V167" s="197">
        <f>ROUND((SUM(V157:V166))/2,2)</f>
        <v>0</v>
      </c>
      <c r="W167" s="53"/>
    </row>
    <row r="168" spans="1:26" x14ac:dyDescent="0.3">
      <c r="A168" s="1"/>
      <c r="B168" s="213"/>
      <c r="C168" s="191"/>
      <c r="D168" s="311" t="s">
        <v>71</v>
      </c>
      <c r="E168" s="311"/>
      <c r="F168" s="191"/>
      <c r="G168" s="192"/>
      <c r="H168" s="193"/>
      <c r="I168" s="193">
        <f>ROUND((SUM(I88:I167))/3,2)</f>
        <v>0</v>
      </c>
      <c r="J168" s="191"/>
      <c r="K168" s="191">
        <f>ROUND((SUM(K88:K167))/3,2)</f>
        <v>0</v>
      </c>
      <c r="L168" s="191">
        <f>ROUND((SUM(L88:L167))/3,2)</f>
        <v>0</v>
      </c>
      <c r="M168" s="191">
        <f>ROUND((SUM(M88:M167))/3,2)</f>
        <v>0</v>
      </c>
      <c r="N168" s="191"/>
      <c r="O168" s="191"/>
      <c r="P168" s="192"/>
      <c r="Q168" s="191"/>
      <c r="R168" s="191"/>
      <c r="S168" s="192">
        <f>ROUND((SUM(S88:S167))/3,2)</f>
        <v>5.54</v>
      </c>
      <c r="T168" s="191"/>
      <c r="U168" s="191"/>
      <c r="V168" s="200">
        <f>ROUND((SUM(V88:V167))/3,2)</f>
        <v>2.65</v>
      </c>
      <c r="W168" s="53"/>
      <c r="Z168">
        <f>(SUM(Z88:Z167))</f>
        <v>0</v>
      </c>
    </row>
  </sheetData>
  <mergeCells count="126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I79:P79"/>
    <mergeCell ref="D88:E88"/>
    <mergeCell ref="D89:E89"/>
    <mergeCell ref="B69:D69"/>
    <mergeCell ref="B70:D70"/>
    <mergeCell ref="B71:D71"/>
    <mergeCell ref="B73:D73"/>
    <mergeCell ref="B77:V77"/>
    <mergeCell ref="H1:I1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D90:E90"/>
    <mergeCell ref="D91:E91"/>
    <mergeCell ref="D92:E92"/>
    <mergeCell ref="D93:E93"/>
    <mergeCell ref="D94:E94"/>
    <mergeCell ref="D95:E95"/>
    <mergeCell ref="B79:E79"/>
    <mergeCell ref="B80:E80"/>
    <mergeCell ref="B81:E81"/>
    <mergeCell ref="D103:E103"/>
    <mergeCell ref="D104:E104"/>
    <mergeCell ref="D105:E105"/>
    <mergeCell ref="D106:E106"/>
    <mergeCell ref="D107:E107"/>
    <mergeCell ref="D108:E108"/>
    <mergeCell ref="D96:E96"/>
    <mergeCell ref="D97:E97"/>
    <mergeCell ref="D99:E99"/>
    <mergeCell ref="D100:E100"/>
    <mergeCell ref="D101:E101"/>
    <mergeCell ref="D102:E102"/>
    <mergeCell ref="D118:E118"/>
    <mergeCell ref="D119:E119"/>
    <mergeCell ref="D120:E120"/>
    <mergeCell ref="D121:E121"/>
    <mergeCell ref="D123:E123"/>
    <mergeCell ref="D124:E124"/>
    <mergeCell ref="D109:E109"/>
    <mergeCell ref="D110:E110"/>
    <mergeCell ref="D112:E112"/>
    <mergeCell ref="D113:E113"/>
    <mergeCell ref="D114:E114"/>
    <mergeCell ref="D116:E116"/>
    <mergeCell ref="D132:E132"/>
    <mergeCell ref="D133:E133"/>
    <mergeCell ref="D134:E134"/>
    <mergeCell ref="D135:E135"/>
    <mergeCell ref="D136:E136"/>
    <mergeCell ref="D137:E137"/>
    <mergeCell ref="D125:E125"/>
    <mergeCell ref="D126:E126"/>
    <mergeCell ref="D127:E127"/>
    <mergeCell ref="D128:E128"/>
    <mergeCell ref="D129:E129"/>
    <mergeCell ref="D131:E131"/>
    <mergeCell ref="D145:E145"/>
    <mergeCell ref="D146:E146"/>
    <mergeCell ref="D147:E147"/>
    <mergeCell ref="D149:E149"/>
    <mergeCell ref="D150:E150"/>
    <mergeCell ref="D151:E151"/>
    <mergeCell ref="D138:E138"/>
    <mergeCell ref="D139:E139"/>
    <mergeCell ref="D141:E141"/>
    <mergeCell ref="D142:E142"/>
    <mergeCell ref="D143:E143"/>
    <mergeCell ref="D144:E144"/>
    <mergeCell ref="D167:E167"/>
    <mergeCell ref="D168:E168"/>
    <mergeCell ref="D160:E160"/>
    <mergeCell ref="D161:E161"/>
    <mergeCell ref="D162:E162"/>
    <mergeCell ref="D163:E163"/>
    <mergeCell ref="D164:E164"/>
    <mergeCell ref="D165:E165"/>
    <mergeCell ref="D152:E152"/>
    <mergeCell ref="D153:E153"/>
    <mergeCell ref="D155:E155"/>
    <mergeCell ref="D157:E157"/>
    <mergeCell ref="D158:E158"/>
    <mergeCell ref="D159:E159"/>
  </mergeCells>
  <hyperlinks>
    <hyperlink ref="B1:C1" location="A2:A2" tooltip="Klikni na prechod ku Kryciemu listu..." display="Krycí list rozpočtu" xr:uid="{E8349440-DCE3-42EC-86D2-BD5E57FB4E5D}"/>
    <hyperlink ref="E1:F1" location="A54:A54" tooltip="Klikni na prechod ku rekapitulácii..." display="Rekapitulácia rozpočtu" xr:uid="{199F3365-0084-4BD1-A18A-7B18A72FF037}"/>
    <hyperlink ref="H1:I1" location="B87:B87" tooltip="Klikni na prechod ku Rozpočet..." display="Rozpočet" xr:uid="{18980207-2FA6-4BF1-B5A1-89B1DA49D93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Oprava priestorov CVČ - stavebná časť / Dolná chodba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B560-95FA-4A14-AEEF-28FB2B4B5EEB}">
  <dimension ref="A1:AA179"/>
  <sheetViews>
    <sheetView workbookViewId="0">
      <pane ySplit="1" topLeftCell="A133" activePane="bottomLeft" state="frozen"/>
      <selection pane="bottomLeft" activeCell="H175" sqref="H89:H17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3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4" t="s">
        <v>14</v>
      </c>
      <c r="C1" s="333"/>
      <c r="D1" s="12"/>
      <c r="E1" s="375" t="s">
        <v>0</v>
      </c>
      <c r="F1" s="376"/>
      <c r="G1" s="13"/>
      <c r="H1" s="332" t="s">
        <v>72</v>
      </c>
      <c r="I1" s="333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77" t="s">
        <v>14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  <c r="R2" s="379"/>
      <c r="S2" s="379"/>
      <c r="T2" s="379"/>
      <c r="U2" s="379"/>
      <c r="V2" s="380"/>
      <c r="W2" s="53"/>
    </row>
    <row r="3" spans="1:23" ht="18" customHeight="1" x14ac:dyDescent="0.3">
      <c r="A3" s="15"/>
      <c r="B3" s="381" t="s">
        <v>1</v>
      </c>
      <c r="C3" s="382"/>
      <c r="D3" s="382"/>
      <c r="E3" s="382"/>
      <c r="F3" s="38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4"/>
      <c r="W3" s="53"/>
    </row>
    <row r="4" spans="1:23" ht="18" customHeight="1" x14ac:dyDescent="0.3">
      <c r="A4" s="15"/>
      <c r="B4" s="43" t="s">
        <v>181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5" t="s">
        <v>22</v>
      </c>
      <c r="C7" s="386"/>
      <c r="D7" s="386"/>
      <c r="E7" s="386"/>
      <c r="F7" s="386"/>
      <c r="G7" s="386"/>
      <c r="H7" s="387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4" t="s">
        <v>23</v>
      </c>
      <c r="C9" s="365"/>
      <c r="D9" s="365"/>
      <c r="E9" s="365"/>
      <c r="F9" s="365"/>
      <c r="G9" s="365"/>
      <c r="H9" s="36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4" t="s">
        <v>24</v>
      </c>
      <c r="C11" s="365"/>
      <c r="D11" s="365"/>
      <c r="E11" s="365"/>
      <c r="F11" s="365"/>
      <c r="G11" s="365"/>
      <c r="H11" s="36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67" t="s">
        <v>32</v>
      </c>
      <c r="G14" s="368"/>
      <c r="H14" s="36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15496'!E59</f>
        <v>0</v>
      </c>
      <c r="D15" s="58">
        <f>'SO 15496'!F59</f>
        <v>0</v>
      </c>
      <c r="E15" s="67">
        <f>'SO 15496'!G59</f>
        <v>0</v>
      </c>
      <c r="F15" s="370" t="s">
        <v>33</v>
      </c>
      <c r="G15" s="361"/>
      <c r="H15" s="348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>
        <f>'SO 15496'!E66</f>
        <v>0</v>
      </c>
      <c r="D16" s="93">
        <f>'SO 15496'!F66</f>
        <v>0</v>
      </c>
      <c r="E16" s="94">
        <f>'SO 15496'!G66</f>
        <v>0</v>
      </c>
      <c r="F16" s="371" t="s">
        <v>34</v>
      </c>
      <c r="G16" s="361"/>
      <c r="H16" s="348"/>
      <c r="I16" s="25"/>
      <c r="J16" s="25"/>
      <c r="K16" s="26"/>
      <c r="L16" s="26"/>
      <c r="M16" s="26"/>
      <c r="N16" s="26"/>
      <c r="O16" s="74"/>
      <c r="P16" s="83">
        <f>(SUM(Z87:Z178))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>
        <f>'SO 15496'!E70</f>
        <v>0</v>
      </c>
      <c r="D17" s="58">
        <f>'SO 15496'!F70</f>
        <v>0</v>
      </c>
      <c r="E17" s="67">
        <f>'SO 15496'!G70</f>
        <v>0</v>
      </c>
      <c r="F17" s="372" t="s">
        <v>35</v>
      </c>
      <c r="G17" s="361"/>
      <c r="H17" s="348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73"/>
      <c r="G18" s="363"/>
      <c r="H18" s="348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88" t="s">
        <v>31</v>
      </c>
      <c r="G19" s="347"/>
      <c r="H19" s="389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49" t="s">
        <v>41</v>
      </c>
      <c r="G20" s="390"/>
      <c r="H20" s="36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0" t="s">
        <v>45</v>
      </c>
      <c r="G21" s="361"/>
      <c r="H21" s="348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0" t="s">
        <v>46</v>
      </c>
      <c r="G22" s="361"/>
      <c r="H22" s="348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0" t="s">
        <v>47</v>
      </c>
      <c r="G23" s="361"/>
      <c r="H23" s="348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2"/>
      <c r="G24" s="363"/>
      <c r="H24" s="348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6" t="s">
        <v>31</v>
      </c>
      <c r="G25" s="347"/>
      <c r="H25" s="348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49" t="s">
        <v>36</v>
      </c>
      <c r="G26" s="350"/>
      <c r="H26" s="35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2" t="s">
        <v>37</v>
      </c>
      <c r="G27" s="335"/>
      <c r="H27" s="35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4" t="s">
        <v>38</v>
      </c>
      <c r="G28" s="355"/>
      <c r="H28" s="216">
        <f>P27-SUM('SO 15496'!K87:'SO 15496'!K178)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6" t="s">
        <v>39</v>
      </c>
      <c r="G29" s="357"/>
      <c r="H29" s="33">
        <f>SUM('SO 15496'!K87:'SO 15496'!K178)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8" t="s">
        <v>40</v>
      </c>
      <c r="G30" s="359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5"/>
      <c r="G31" s="33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18" t="s">
        <v>22</v>
      </c>
      <c r="C46" s="319"/>
      <c r="D46" s="319"/>
      <c r="E46" s="320"/>
      <c r="F46" s="342" t="s">
        <v>19</v>
      </c>
      <c r="G46" s="319"/>
      <c r="H46" s="320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18" t="s">
        <v>23</v>
      </c>
      <c r="C47" s="319"/>
      <c r="D47" s="319"/>
      <c r="E47" s="320"/>
      <c r="F47" s="342" t="s">
        <v>17</v>
      </c>
      <c r="G47" s="319"/>
      <c r="H47" s="320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18" t="s">
        <v>24</v>
      </c>
      <c r="C48" s="319"/>
      <c r="D48" s="319"/>
      <c r="E48" s="320"/>
      <c r="F48" s="342" t="s">
        <v>57</v>
      </c>
      <c r="G48" s="319"/>
      <c r="H48" s="320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7" t="s">
        <v>54</v>
      </c>
      <c r="C54" s="338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4" t="s">
        <v>59</v>
      </c>
      <c r="C55" s="324"/>
      <c r="D55" s="324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26" t="s">
        <v>60</v>
      </c>
      <c r="C56" s="327"/>
      <c r="D56" s="327"/>
      <c r="E56" s="140">
        <f>'SO 15496'!L101</f>
        <v>0</v>
      </c>
      <c r="F56" s="140">
        <f>'SO 15496'!M101</f>
        <v>0</v>
      </c>
      <c r="G56" s="140">
        <f>'SO 15496'!I101</f>
        <v>0</v>
      </c>
      <c r="H56" s="141">
        <f>'SO 15496'!S101</f>
        <v>4.2</v>
      </c>
      <c r="I56" s="141">
        <f>'SO 15496'!V101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26" t="s">
        <v>61</v>
      </c>
      <c r="C57" s="327"/>
      <c r="D57" s="327"/>
      <c r="E57" s="140">
        <f>'SO 15496'!L115</f>
        <v>0</v>
      </c>
      <c r="F57" s="140">
        <f>'SO 15496'!M115</f>
        <v>0</v>
      </c>
      <c r="G57" s="140">
        <f>'SO 15496'!I115</f>
        <v>0</v>
      </c>
      <c r="H57" s="141">
        <f>'SO 15496'!S115</f>
        <v>0.09</v>
      </c>
      <c r="I57" s="141">
        <f>'SO 15496'!V115</f>
        <v>2.3199999999999998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26" t="s">
        <v>62</v>
      </c>
      <c r="C58" s="327"/>
      <c r="D58" s="327"/>
      <c r="E58" s="140">
        <f>'SO 15496'!L119</f>
        <v>0</v>
      </c>
      <c r="F58" s="140">
        <f>'SO 15496'!M119</f>
        <v>0</v>
      </c>
      <c r="G58" s="140">
        <f>'SO 15496'!I119</f>
        <v>0</v>
      </c>
      <c r="H58" s="141">
        <f>'SO 15496'!S119</f>
        <v>0</v>
      </c>
      <c r="I58" s="141">
        <f>'SO 15496'!V119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25" t="s">
        <v>59</v>
      </c>
      <c r="C59" s="310"/>
      <c r="D59" s="310"/>
      <c r="E59" s="142">
        <f>'SO 15496'!L121</f>
        <v>0</v>
      </c>
      <c r="F59" s="142">
        <f>'SO 15496'!M121</f>
        <v>0</v>
      </c>
      <c r="G59" s="142">
        <f>'SO 15496'!I121</f>
        <v>0</v>
      </c>
      <c r="H59" s="143">
        <f>'SO 15496'!S121</f>
        <v>4.29</v>
      </c>
      <c r="I59" s="143">
        <f>'SO 15496'!V121</f>
        <v>2.3199999999999998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"/>
      <c r="B60" s="206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25" t="s">
        <v>63</v>
      </c>
      <c r="C61" s="310"/>
      <c r="D61" s="310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26" t="s">
        <v>64</v>
      </c>
      <c r="C62" s="327"/>
      <c r="D62" s="327"/>
      <c r="E62" s="140">
        <f>'SO 15496'!L128</f>
        <v>0</v>
      </c>
      <c r="F62" s="140">
        <f>'SO 15496'!M128</f>
        <v>0</v>
      </c>
      <c r="G62" s="140">
        <f>'SO 15496'!I128</f>
        <v>0</v>
      </c>
      <c r="H62" s="141">
        <f>'SO 15496'!S128</f>
        <v>0.15</v>
      </c>
      <c r="I62" s="141">
        <f>'SO 15496'!V128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0"/>
      <c r="B63" s="326" t="s">
        <v>66</v>
      </c>
      <c r="C63" s="327"/>
      <c r="D63" s="327"/>
      <c r="E63" s="140">
        <f>'SO 15496'!L138</f>
        <v>0</v>
      </c>
      <c r="F63" s="140">
        <f>'SO 15496'!M138</f>
        <v>0</v>
      </c>
      <c r="G63" s="140">
        <f>'SO 15496'!I138</f>
        <v>0</v>
      </c>
      <c r="H63" s="141">
        <f>'SO 15496'!S138</f>
        <v>0.19</v>
      </c>
      <c r="I63" s="141">
        <f>'SO 15496'!V138</f>
        <v>0.06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5"/>
      <c r="X63" s="139"/>
      <c r="Y63" s="139"/>
      <c r="Z63" s="139"/>
    </row>
    <row r="64" spans="1:26" x14ac:dyDescent="0.3">
      <c r="A64" s="10"/>
      <c r="B64" s="326" t="s">
        <v>67</v>
      </c>
      <c r="C64" s="327"/>
      <c r="D64" s="327"/>
      <c r="E64" s="140">
        <f>'SO 15496'!L145</f>
        <v>0</v>
      </c>
      <c r="F64" s="140">
        <f>'SO 15496'!M145</f>
        <v>0</v>
      </c>
      <c r="G64" s="140">
        <f>'SO 15496'!I145</f>
        <v>0</v>
      </c>
      <c r="H64" s="141">
        <f>'SO 15496'!S145</f>
        <v>0.05</v>
      </c>
      <c r="I64" s="141">
        <f>'SO 15496'!V145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26" t="s">
        <v>68</v>
      </c>
      <c r="C65" s="327"/>
      <c r="D65" s="327"/>
      <c r="E65" s="140">
        <f>'SO 15496'!L150</f>
        <v>0</v>
      </c>
      <c r="F65" s="140">
        <f>'SO 15496'!M150</f>
        <v>0</v>
      </c>
      <c r="G65" s="140">
        <f>'SO 15496'!I150</f>
        <v>0</v>
      </c>
      <c r="H65" s="141">
        <f>'SO 15496'!S150</f>
        <v>0.01</v>
      </c>
      <c r="I65" s="141">
        <f>'SO 15496'!V150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0"/>
      <c r="B66" s="325" t="s">
        <v>63</v>
      </c>
      <c r="C66" s="310"/>
      <c r="D66" s="310"/>
      <c r="E66" s="142">
        <f>'SO 15496'!L152</f>
        <v>0</v>
      </c>
      <c r="F66" s="142">
        <f>'SO 15496'!M152</f>
        <v>0</v>
      </c>
      <c r="G66" s="142">
        <f>'SO 15496'!I152</f>
        <v>0</v>
      </c>
      <c r="H66" s="143">
        <f>'SO 15496'!S152</f>
        <v>0.4</v>
      </c>
      <c r="I66" s="143">
        <f>'SO 15496'!V152</f>
        <v>0.06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5"/>
      <c r="X66" s="139"/>
      <c r="Y66" s="139"/>
      <c r="Z66" s="139"/>
    </row>
    <row r="67" spans="1:26" x14ac:dyDescent="0.3">
      <c r="A67" s="1"/>
      <c r="B67" s="206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0"/>
      <c r="B68" s="325" t="s">
        <v>69</v>
      </c>
      <c r="C68" s="310"/>
      <c r="D68" s="310"/>
      <c r="E68" s="140"/>
      <c r="F68" s="140"/>
      <c r="G68" s="140"/>
      <c r="H68" s="141"/>
      <c r="I68" s="141"/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5"/>
      <c r="X68" s="139"/>
      <c r="Y68" s="139"/>
      <c r="Z68" s="139"/>
    </row>
    <row r="69" spans="1:26" x14ac:dyDescent="0.3">
      <c r="A69" s="10"/>
      <c r="B69" s="326" t="s">
        <v>70</v>
      </c>
      <c r="C69" s="327"/>
      <c r="D69" s="327"/>
      <c r="E69" s="140">
        <f>'SO 15496'!L176</f>
        <v>0</v>
      </c>
      <c r="F69" s="140">
        <f>'SO 15496'!M176</f>
        <v>0</v>
      </c>
      <c r="G69" s="140">
        <f>'SO 15496'!I176</f>
        <v>0</v>
      </c>
      <c r="H69" s="141">
        <f>'SO 15496'!S176</f>
        <v>0</v>
      </c>
      <c r="I69" s="141">
        <f>'SO 15496'!V176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5"/>
      <c r="X69" s="139"/>
      <c r="Y69" s="139"/>
      <c r="Z69" s="139"/>
    </row>
    <row r="70" spans="1:26" x14ac:dyDescent="0.3">
      <c r="A70" s="10"/>
      <c r="B70" s="325" t="s">
        <v>69</v>
      </c>
      <c r="C70" s="310"/>
      <c r="D70" s="310"/>
      <c r="E70" s="142">
        <f>'SO 15496'!L178</f>
        <v>0</v>
      </c>
      <c r="F70" s="142">
        <f>'SO 15496'!M178</f>
        <v>0</v>
      </c>
      <c r="G70" s="142">
        <f>'SO 15496'!I178</f>
        <v>0</v>
      </c>
      <c r="H70" s="143">
        <f>'SO 15496'!S178</f>
        <v>0</v>
      </c>
      <c r="I70" s="143">
        <f>'SO 15496'!V178</f>
        <v>0</v>
      </c>
      <c r="J70" s="143"/>
      <c r="K70" s="143"/>
      <c r="L70" s="143"/>
      <c r="M70" s="143"/>
      <c r="N70" s="143"/>
      <c r="O70" s="143"/>
      <c r="P70" s="143"/>
      <c r="Q70" s="139"/>
      <c r="R70" s="139"/>
      <c r="S70" s="139"/>
      <c r="T70" s="139"/>
      <c r="U70" s="139"/>
      <c r="V70" s="152"/>
      <c r="W70" s="215"/>
      <c r="X70" s="139"/>
      <c r="Y70" s="139"/>
      <c r="Z70" s="139"/>
    </row>
    <row r="71" spans="1:26" x14ac:dyDescent="0.3">
      <c r="A71" s="1"/>
      <c r="B71" s="206"/>
      <c r="C71" s="1"/>
      <c r="D71" s="1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V71" s="153"/>
      <c r="W71" s="53"/>
    </row>
    <row r="72" spans="1:26" x14ac:dyDescent="0.3">
      <c r="A72" s="144"/>
      <c r="B72" s="328" t="s">
        <v>71</v>
      </c>
      <c r="C72" s="329"/>
      <c r="D72" s="329"/>
      <c r="E72" s="146">
        <f>'SO 15496'!L179</f>
        <v>0</v>
      </c>
      <c r="F72" s="146">
        <f>'SO 15496'!M179</f>
        <v>0</v>
      </c>
      <c r="G72" s="146">
        <f>'SO 15496'!I179</f>
        <v>0</v>
      </c>
      <c r="H72" s="147">
        <f>'SO 15496'!S179</f>
        <v>4.6900000000000004</v>
      </c>
      <c r="I72" s="147">
        <f>'SO 15496'!V179</f>
        <v>2.38</v>
      </c>
      <c r="J72" s="148"/>
      <c r="K72" s="148"/>
      <c r="L72" s="148"/>
      <c r="M72" s="148"/>
      <c r="N72" s="148"/>
      <c r="O72" s="148"/>
      <c r="P72" s="148"/>
      <c r="Q72" s="149"/>
      <c r="R72" s="149"/>
      <c r="S72" s="149"/>
      <c r="T72" s="149"/>
      <c r="U72" s="149"/>
      <c r="V72" s="154"/>
      <c r="W72" s="215"/>
      <c r="X72" s="145"/>
      <c r="Y72" s="145"/>
      <c r="Z72" s="145"/>
    </row>
    <row r="73" spans="1:26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38"/>
      <c r="C75" s="8"/>
      <c r="D75" s="8"/>
      <c r="E75" s="27"/>
      <c r="F75" s="27"/>
      <c r="G75" s="27"/>
      <c r="H75" s="156"/>
      <c r="I75" s="156"/>
      <c r="J75" s="156"/>
      <c r="K75" s="156"/>
      <c r="L75" s="156"/>
      <c r="M75" s="156"/>
      <c r="N75" s="156"/>
      <c r="O75" s="156"/>
      <c r="P75" s="156"/>
      <c r="Q75" s="16"/>
      <c r="R75" s="16"/>
      <c r="S75" s="16"/>
      <c r="T75" s="16"/>
      <c r="U75" s="16"/>
      <c r="V75" s="16"/>
      <c r="W75" s="53"/>
    </row>
    <row r="76" spans="1:26" ht="34.950000000000003" customHeight="1" x14ac:dyDescent="0.3">
      <c r="A76" s="1"/>
      <c r="B76" s="330" t="s">
        <v>72</v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53"/>
    </row>
    <row r="77" spans="1:26" x14ac:dyDescent="0.3">
      <c r="A77" s="15"/>
      <c r="B77" s="97"/>
      <c r="C77" s="19"/>
      <c r="D77" s="19"/>
      <c r="E77" s="99"/>
      <c r="F77" s="99"/>
      <c r="G77" s="99"/>
      <c r="H77" s="170"/>
      <c r="I77" s="170"/>
      <c r="J77" s="170"/>
      <c r="K77" s="170"/>
      <c r="L77" s="170"/>
      <c r="M77" s="170"/>
      <c r="N77" s="170"/>
      <c r="O77" s="170"/>
      <c r="P77" s="170"/>
      <c r="Q77" s="20"/>
      <c r="R77" s="20"/>
      <c r="S77" s="20"/>
      <c r="T77" s="20"/>
      <c r="U77" s="20"/>
      <c r="V77" s="20"/>
      <c r="W77" s="53"/>
    </row>
    <row r="78" spans="1:26" ht="19.95" customHeight="1" x14ac:dyDescent="0.3">
      <c r="A78" s="201"/>
      <c r="B78" s="315" t="s">
        <v>22</v>
      </c>
      <c r="C78" s="316"/>
      <c r="D78" s="316"/>
      <c r="E78" s="317"/>
      <c r="F78" s="168"/>
      <c r="G78" s="168"/>
      <c r="H78" s="169" t="s">
        <v>83</v>
      </c>
      <c r="I78" s="321" t="s">
        <v>84</v>
      </c>
      <c r="J78" s="322"/>
      <c r="K78" s="322"/>
      <c r="L78" s="322"/>
      <c r="M78" s="322"/>
      <c r="N78" s="322"/>
      <c r="O78" s="322"/>
      <c r="P78" s="323"/>
      <c r="Q78" s="18"/>
      <c r="R78" s="18"/>
      <c r="S78" s="18"/>
      <c r="T78" s="18"/>
      <c r="U78" s="18"/>
      <c r="V78" s="18"/>
      <c r="W78" s="53"/>
    </row>
    <row r="79" spans="1:26" ht="19.95" customHeight="1" x14ac:dyDescent="0.3">
      <c r="A79" s="201"/>
      <c r="B79" s="318" t="s">
        <v>23</v>
      </c>
      <c r="C79" s="319"/>
      <c r="D79" s="319"/>
      <c r="E79" s="320"/>
      <c r="F79" s="164"/>
      <c r="G79" s="164"/>
      <c r="H79" s="165" t="s">
        <v>17</v>
      </c>
      <c r="I79" s="16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201"/>
      <c r="B80" s="318" t="s">
        <v>24</v>
      </c>
      <c r="C80" s="319"/>
      <c r="D80" s="319"/>
      <c r="E80" s="320"/>
      <c r="F80" s="164"/>
      <c r="G80" s="164"/>
      <c r="H80" s="165" t="s">
        <v>85</v>
      </c>
      <c r="I80" s="165" t="s">
        <v>21</v>
      </c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5" t="s">
        <v>86</v>
      </c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5" t="s">
        <v>181</v>
      </c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42"/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42"/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58</v>
      </c>
      <c r="C85" s="166"/>
      <c r="D85" s="166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x14ac:dyDescent="0.3">
      <c r="A86" s="2"/>
      <c r="B86" s="208" t="s">
        <v>73</v>
      </c>
      <c r="C86" s="129" t="s">
        <v>74</v>
      </c>
      <c r="D86" s="129" t="s">
        <v>75</v>
      </c>
      <c r="E86" s="157"/>
      <c r="F86" s="157" t="s">
        <v>76</v>
      </c>
      <c r="G86" s="157" t="s">
        <v>77</v>
      </c>
      <c r="H86" s="158" t="s">
        <v>78</v>
      </c>
      <c r="I86" s="158" t="s">
        <v>79</v>
      </c>
      <c r="J86" s="158"/>
      <c r="K86" s="158"/>
      <c r="L86" s="158"/>
      <c r="M86" s="158"/>
      <c r="N86" s="158"/>
      <c r="O86" s="158"/>
      <c r="P86" s="158" t="s">
        <v>80</v>
      </c>
      <c r="Q86" s="159"/>
      <c r="R86" s="159"/>
      <c r="S86" s="129" t="s">
        <v>81</v>
      </c>
      <c r="T86" s="160"/>
      <c r="U86" s="160"/>
      <c r="V86" s="129" t="s">
        <v>82</v>
      </c>
      <c r="W86" s="53"/>
    </row>
    <row r="87" spans="1:26" x14ac:dyDescent="0.3">
      <c r="A87" s="10"/>
      <c r="B87" s="209"/>
      <c r="C87" s="171"/>
      <c r="D87" s="324" t="s">
        <v>59</v>
      </c>
      <c r="E87" s="324"/>
      <c r="F87" s="136"/>
      <c r="G87" s="172"/>
      <c r="H87" s="136"/>
      <c r="I87" s="136"/>
      <c r="J87" s="137"/>
      <c r="K87" s="137"/>
      <c r="L87" s="137"/>
      <c r="M87" s="137"/>
      <c r="N87" s="137"/>
      <c r="O87" s="137"/>
      <c r="P87" s="137"/>
      <c r="Q87" s="135"/>
      <c r="R87" s="135"/>
      <c r="S87" s="135"/>
      <c r="T87" s="135"/>
      <c r="U87" s="135"/>
      <c r="V87" s="194"/>
      <c r="W87" s="215"/>
      <c r="X87" s="139"/>
      <c r="Y87" s="139"/>
      <c r="Z87" s="139"/>
    </row>
    <row r="88" spans="1:26" x14ac:dyDescent="0.3">
      <c r="A88" s="10"/>
      <c r="B88" s="210"/>
      <c r="C88" s="174">
        <v>6</v>
      </c>
      <c r="D88" s="314" t="s">
        <v>60</v>
      </c>
      <c r="E88" s="314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5"/>
      <c r="W88" s="215"/>
      <c r="X88" s="139"/>
      <c r="Y88" s="139"/>
      <c r="Z88" s="139"/>
    </row>
    <row r="89" spans="1:26" ht="25.05" customHeight="1" x14ac:dyDescent="0.3">
      <c r="A89" s="181"/>
      <c r="B89" s="211">
        <v>1</v>
      </c>
      <c r="C89" s="182" t="s">
        <v>182</v>
      </c>
      <c r="D89" s="312" t="s">
        <v>248</v>
      </c>
      <c r="E89" s="312"/>
      <c r="F89" s="176" t="s">
        <v>88</v>
      </c>
      <c r="G89" s="177">
        <v>55.462000000000003</v>
      </c>
      <c r="H89" s="176"/>
      <c r="I89" s="176">
        <f t="shared" ref="I89:I100" si="0">ROUND(G89*(H89),2)</f>
        <v>0</v>
      </c>
      <c r="J89" s="178">
        <f t="shared" ref="J89:J100" si="1">ROUND(G89*(N89),2)</f>
        <v>236.27</v>
      </c>
      <c r="K89" s="179">
        <f t="shared" ref="K89:K100" si="2">ROUND(G89*(O89),2)</f>
        <v>0</v>
      </c>
      <c r="L89" s="179">
        <f t="shared" ref="L89:L100" si="3">ROUND(G89*(H89),2)</f>
        <v>0</v>
      </c>
      <c r="M89" s="179"/>
      <c r="N89" s="179">
        <v>4.26</v>
      </c>
      <c r="O89" s="179"/>
      <c r="P89" s="183">
        <v>7.3600000000000002E-3</v>
      </c>
      <c r="Q89" s="183"/>
      <c r="R89" s="183">
        <v>7.3600000000000002E-3</v>
      </c>
      <c r="S89" s="180">
        <f t="shared" ref="S89:S100" si="4">ROUND(G89*(P89),3)</f>
        <v>0.40799999999999997</v>
      </c>
      <c r="T89" s="180"/>
      <c r="U89" s="180"/>
      <c r="V89" s="196"/>
      <c r="W89" s="53"/>
      <c r="Z89">
        <v>0</v>
      </c>
    </row>
    <row r="90" spans="1:26" ht="34.950000000000003" customHeight="1" x14ac:dyDescent="0.3">
      <c r="A90" s="181"/>
      <c r="B90" s="211">
        <v>2</v>
      </c>
      <c r="C90" s="182" t="s">
        <v>183</v>
      </c>
      <c r="D90" s="312" t="s">
        <v>249</v>
      </c>
      <c r="E90" s="312"/>
      <c r="F90" s="176" t="s">
        <v>88</v>
      </c>
      <c r="G90" s="177">
        <v>55.462000000000003</v>
      </c>
      <c r="H90" s="176"/>
      <c r="I90" s="176">
        <f t="shared" si="0"/>
        <v>0</v>
      </c>
      <c r="J90" s="178">
        <f t="shared" si="1"/>
        <v>156.4</v>
      </c>
      <c r="K90" s="179">
        <f t="shared" si="2"/>
        <v>0</v>
      </c>
      <c r="L90" s="179">
        <f t="shared" si="3"/>
        <v>0</v>
      </c>
      <c r="M90" s="179"/>
      <c r="N90" s="179">
        <v>2.82</v>
      </c>
      <c r="O90" s="179"/>
      <c r="P90" s="183">
        <v>4.4000000000000002E-4</v>
      </c>
      <c r="Q90" s="183"/>
      <c r="R90" s="183">
        <v>4.4000000000000002E-4</v>
      </c>
      <c r="S90" s="180">
        <f t="shared" si="4"/>
        <v>2.4E-2</v>
      </c>
      <c r="T90" s="180"/>
      <c r="U90" s="180"/>
      <c r="V90" s="196"/>
      <c r="W90" s="53"/>
      <c r="Z90">
        <v>0</v>
      </c>
    </row>
    <row r="91" spans="1:26" ht="25.05" customHeight="1" x14ac:dyDescent="0.3">
      <c r="A91" s="181"/>
      <c r="B91" s="211">
        <v>3</v>
      </c>
      <c r="C91" s="182" t="s">
        <v>87</v>
      </c>
      <c r="D91" s="312" t="s">
        <v>250</v>
      </c>
      <c r="E91" s="312"/>
      <c r="F91" s="176" t="s">
        <v>88</v>
      </c>
      <c r="G91" s="177">
        <v>84.78</v>
      </c>
      <c r="H91" s="176"/>
      <c r="I91" s="176">
        <f t="shared" si="0"/>
        <v>0</v>
      </c>
      <c r="J91" s="178">
        <f t="shared" si="1"/>
        <v>155.15</v>
      </c>
      <c r="K91" s="179">
        <f t="shared" si="2"/>
        <v>0</v>
      </c>
      <c r="L91" s="179">
        <f t="shared" si="3"/>
        <v>0</v>
      </c>
      <c r="M91" s="179"/>
      <c r="N91" s="179">
        <v>1.83</v>
      </c>
      <c r="O91" s="179"/>
      <c r="P91" s="183">
        <v>4.2000000000000002E-4</v>
      </c>
      <c r="Q91" s="183"/>
      <c r="R91" s="183">
        <v>4.2000000000000002E-4</v>
      </c>
      <c r="S91" s="180">
        <f t="shared" si="4"/>
        <v>3.5999999999999997E-2</v>
      </c>
      <c r="T91" s="180"/>
      <c r="U91" s="180"/>
      <c r="V91" s="196"/>
      <c r="W91" s="53"/>
      <c r="Z91">
        <v>0</v>
      </c>
    </row>
    <row r="92" spans="1:26" ht="25.05" customHeight="1" x14ac:dyDescent="0.3">
      <c r="A92" s="181"/>
      <c r="B92" s="211">
        <v>4</v>
      </c>
      <c r="C92" s="182" t="s">
        <v>89</v>
      </c>
      <c r="D92" s="312" t="s">
        <v>243</v>
      </c>
      <c r="E92" s="312"/>
      <c r="F92" s="176" t="s">
        <v>88</v>
      </c>
      <c r="G92" s="177">
        <v>84.78</v>
      </c>
      <c r="H92" s="176"/>
      <c r="I92" s="176">
        <f t="shared" si="0"/>
        <v>0</v>
      </c>
      <c r="J92" s="178">
        <f t="shared" si="1"/>
        <v>467.14</v>
      </c>
      <c r="K92" s="179">
        <f t="shared" si="2"/>
        <v>0</v>
      </c>
      <c r="L92" s="179">
        <f t="shared" si="3"/>
        <v>0</v>
      </c>
      <c r="M92" s="179"/>
      <c r="N92" s="179">
        <v>5.51</v>
      </c>
      <c r="O92" s="179"/>
      <c r="P92" s="183">
        <v>6.0000000000000001E-3</v>
      </c>
      <c r="Q92" s="183"/>
      <c r="R92" s="183">
        <v>6.0000000000000001E-3</v>
      </c>
      <c r="S92" s="180">
        <f t="shared" si="4"/>
        <v>0.50900000000000001</v>
      </c>
      <c r="T92" s="180"/>
      <c r="U92" s="180"/>
      <c r="V92" s="196"/>
      <c r="W92" s="53"/>
      <c r="Z92">
        <v>0</v>
      </c>
    </row>
    <row r="93" spans="1:26" ht="25.05" customHeight="1" x14ac:dyDescent="0.3">
      <c r="A93" s="181"/>
      <c r="B93" s="211">
        <v>5</v>
      </c>
      <c r="C93" s="182" t="s">
        <v>90</v>
      </c>
      <c r="D93" s="312" t="s">
        <v>91</v>
      </c>
      <c r="E93" s="312"/>
      <c r="F93" s="176" t="s">
        <v>92</v>
      </c>
      <c r="G93" s="177">
        <v>20.11</v>
      </c>
      <c r="H93" s="176"/>
      <c r="I93" s="176">
        <f t="shared" si="0"/>
        <v>0</v>
      </c>
      <c r="J93" s="178">
        <f t="shared" si="1"/>
        <v>59.73</v>
      </c>
      <c r="K93" s="179">
        <f t="shared" si="2"/>
        <v>0</v>
      </c>
      <c r="L93" s="179">
        <f t="shared" si="3"/>
        <v>0</v>
      </c>
      <c r="M93" s="179"/>
      <c r="N93" s="179">
        <v>2.9699999999999998</v>
      </c>
      <c r="O93" s="179"/>
      <c r="P93" s="183">
        <v>4.6000000000000001E-4</v>
      </c>
      <c r="Q93" s="183"/>
      <c r="R93" s="183">
        <v>4.6000000000000001E-4</v>
      </c>
      <c r="S93" s="180">
        <f t="shared" si="4"/>
        <v>8.9999999999999993E-3</v>
      </c>
      <c r="T93" s="180"/>
      <c r="U93" s="180"/>
      <c r="V93" s="196"/>
      <c r="W93" s="53"/>
      <c r="Z93">
        <v>0</v>
      </c>
    </row>
    <row r="94" spans="1:26" ht="25.05" customHeight="1" x14ac:dyDescent="0.3">
      <c r="A94" s="181"/>
      <c r="B94" s="211">
        <v>6</v>
      </c>
      <c r="C94" s="182" t="s">
        <v>93</v>
      </c>
      <c r="D94" s="312" t="s">
        <v>94</v>
      </c>
      <c r="E94" s="312"/>
      <c r="F94" s="176" t="s">
        <v>88</v>
      </c>
      <c r="G94" s="177">
        <v>140.24299999999999</v>
      </c>
      <c r="H94" s="176"/>
      <c r="I94" s="176">
        <f t="shared" si="0"/>
        <v>0</v>
      </c>
      <c r="J94" s="178">
        <f t="shared" si="1"/>
        <v>1058.83</v>
      </c>
      <c r="K94" s="179">
        <f t="shared" si="2"/>
        <v>0</v>
      </c>
      <c r="L94" s="179">
        <f t="shared" si="3"/>
        <v>0</v>
      </c>
      <c r="M94" s="179"/>
      <c r="N94" s="179">
        <v>7.55</v>
      </c>
      <c r="O94" s="179"/>
      <c r="P94" s="183">
        <v>2.8800000000000002E-3</v>
      </c>
      <c r="Q94" s="183"/>
      <c r="R94" s="183">
        <v>2.8800000000000002E-3</v>
      </c>
      <c r="S94" s="180">
        <f t="shared" si="4"/>
        <v>0.40400000000000003</v>
      </c>
      <c r="T94" s="180"/>
      <c r="U94" s="180"/>
      <c r="V94" s="196"/>
      <c r="W94" s="53"/>
      <c r="Z94">
        <v>0</v>
      </c>
    </row>
    <row r="95" spans="1:26" ht="25.05" customHeight="1" x14ac:dyDescent="0.3">
      <c r="A95" s="181"/>
      <c r="B95" s="211">
        <v>7</v>
      </c>
      <c r="C95" s="182" t="s">
        <v>95</v>
      </c>
      <c r="D95" s="312" t="s">
        <v>244</v>
      </c>
      <c r="E95" s="312"/>
      <c r="F95" s="176" t="s">
        <v>88</v>
      </c>
      <c r="G95" s="177">
        <v>55.462000000000003</v>
      </c>
      <c r="H95" s="176"/>
      <c r="I95" s="176">
        <f t="shared" si="0"/>
        <v>0</v>
      </c>
      <c r="J95" s="178">
        <f t="shared" si="1"/>
        <v>772.59</v>
      </c>
      <c r="K95" s="179">
        <f t="shared" si="2"/>
        <v>0</v>
      </c>
      <c r="L95" s="179">
        <f t="shared" si="3"/>
        <v>0</v>
      </c>
      <c r="M95" s="179"/>
      <c r="N95" s="179">
        <v>13.93</v>
      </c>
      <c r="O95" s="179"/>
      <c r="P95" s="183">
        <v>4.5999999999999999E-3</v>
      </c>
      <c r="Q95" s="183"/>
      <c r="R95" s="183">
        <v>4.5999999999999999E-3</v>
      </c>
      <c r="S95" s="180">
        <f t="shared" si="4"/>
        <v>0.255</v>
      </c>
      <c r="T95" s="180"/>
      <c r="U95" s="180"/>
      <c r="V95" s="196"/>
      <c r="W95" s="53"/>
      <c r="Z95">
        <v>0</v>
      </c>
    </row>
    <row r="96" spans="1:26" ht="25.05" customHeight="1" x14ac:dyDescent="0.3">
      <c r="A96" s="181"/>
      <c r="B96" s="211">
        <v>8</v>
      </c>
      <c r="C96" s="182" t="s">
        <v>184</v>
      </c>
      <c r="D96" s="312" t="s">
        <v>185</v>
      </c>
      <c r="E96" s="312"/>
      <c r="F96" s="176" t="s">
        <v>88</v>
      </c>
      <c r="G96" s="177">
        <v>1.5</v>
      </c>
      <c r="H96" s="176"/>
      <c r="I96" s="176">
        <f t="shared" si="0"/>
        <v>0</v>
      </c>
      <c r="J96" s="178">
        <f t="shared" si="1"/>
        <v>18.8</v>
      </c>
      <c r="K96" s="179">
        <f t="shared" si="2"/>
        <v>0</v>
      </c>
      <c r="L96" s="179">
        <f t="shared" si="3"/>
        <v>0</v>
      </c>
      <c r="M96" s="179"/>
      <c r="N96" s="179">
        <v>12.53</v>
      </c>
      <c r="O96" s="179"/>
      <c r="P96" s="183">
        <v>7.5520000000000004E-2</v>
      </c>
      <c r="Q96" s="183"/>
      <c r="R96" s="183">
        <v>7.5520000000000004E-2</v>
      </c>
      <c r="S96" s="180">
        <f t="shared" si="4"/>
        <v>0.113</v>
      </c>
      <c r="T96" s="180"/>
      <c r="U96" s="180"/>
      <c r="V96" s="196"/>
      <c r="W96" s="53"/>
      <c r="Z96">
        <v>0</v>
      </c>
    </row>
    <row r="97" spans="1:26" ht="25.05" customHeight="1" x14ac:dyDescent="0.3">
      <c r="A97" s="181"/>
      <c r="B97" s="211">
        <v>9</v>
      </c>
      <c r="C97" s="182" t="s">
        <v>186</v>
      </c>
      <c r="D97" s="312" t="s">
        <v>187</v>
      </c>
      <c r="E97" s="312"/>
      <c r="F97" s="176" t="s">
        <v>88</v>
      </c>
      <c r="G97" s="177">
        <v>55.462000000000003</v>
      </c>
      <c r="H97" s="176"/>
      <c r="I97" s="176">
        <f t="shared" si="0"/>
        <v>0</v>
      </c>
      <c r="J97" s="178">
        <f t="shared" si="1"/>
        <v>201.33</v>
      </c>
      <c r="K97" s="179">
        <f t="shared" si="2"/>
        <v>0</v>
      </c>
      <c r="L97" s="179">
        <f t="shared" si="3"/>
        <v>0</v>
      </c>
      <c r="M97" s="179"/>
      <c r="N97" s="179">
        <v>3.63</v>
      </c>
      <c r="O97" s="179"/>
      <c r="P97" s="183">
        <v>1.0610000000000001E-2</v>
      </c>
      <c r="Q97" s="183"/>
      <c r="R97" s="183">
        <v>1.0610000000000001E-2</v>
      </c>
      <c r="S97" s="180">
        <f t="shared" si="4"/>
        <v>0.58799999999999997</v>
      </c>
      <c r="T97" s="180"/>
      <c r="U97" s="180"/>
      <c r="V97" s="196"/>
      <c r="W97" s="53"/>
      <c r="Z97">
        <v>0</v>
      </c>
    </row>
    <row r="98" spans="1:26" ht="25.05" customHeight="1" x14ac:dyDescent="0.3">
      <c r="A98" s="181"/>
      <c r="B98" s="211">
        <v>10</v>
      </c>
      <c r="C98" s="182" t="s">
        <v>188</v>
      </c>
      <c r="D98" s="312" t="s">
        <v>189</v>
      </c>
      <c r="E98" s="312"/>
      <c r="F98" s="176" t="s">
        <v>88</v>
      </c>
      <c r="G98" s="177">
        <v>3.75</v>
      </c>
      <c r="H98" s="176"/>
      <c r="I98" s="176">
        <f t="shared" si="0"/>
        <v>0</v>
      </c>
      <c r="J98" s="178">
        <f t="shared" si="1"/>
        <v>42.41</v>
      </c>
      <c r="K98" s="179">
        <f t="shared" si="2"/>
        <v>0</v>
      </c>
      <c r="L98" s="179">
        <f t="shared" si="3"/>
        <v>0</v>
      </c>
      <c r="M98" s="179"/>
      <c r="N98" s="179">
        <v>11.31</v>
      </c>
      <c r="O98" s="179"/>
      <c r="P98" s="183">
        <v>7.5520000000000004E-2</v>
      </c>
      <c r="Q98" s="183"/>
      <c r="R98" s="183">
        <v>7.5520000000000004E-2</v>
      </c>
      <c r="S98" s="180">
        <f t="shared" si="4"/>
        <v>0.28299999999999997</v>
      </c>
      <c r="T98" s="180"/>
      <c r="U98" s="180"/>
      <c r="V98" s="196"/>
      <c r="W98" s="53"/>
      <c r="Z98">
        <v>0</v>
      </c>
    </row>
    <row r="99" spans="1:26" ht="25.05" customHeight="1" x14ac:dyDescent="0.3">
      <c r="A99" s="181"/>
      <c r="B99" s="211">
        <v>11</v>
      </c>
      <c r="C99" s="182" t="s">
        <v>96</v>
      </c>
      <c r="D99" s="312" t="s">
        <v>97</v>
      </c>
      <c r="E99" s="312"/>
      <c r="F99" s="176" t="s">
        <v>88</v>
      </c>
      <c r="G99" s="177">
        <v>84.78</v>
      </c>
      <c r="H99" s="176"/>
      <c r="I99" s="176">
        <f t="shared" si="0"/>
        <v>0</v>
      </c>
      <c r="J99" s="178">
        <f t="shared" si="1"/>
        <v>221.28</v>
      </c>
      <c r="K99" s="179">
        <f t="shared" si="2"/>
        <v>0</v>
      </c>
      <c r="L99" s="179">
        <f t="shared" si="3"/>
        <v>0</v>
      </c>
      <c r="M99" s="179"/>
      <c r="N99" s="179">
        <v>2.61</v>
      </c>
      <c r="O99" s="179"/>
      <c r="P99" s="183">
        <v>1.0699999999999999E-2</v>
      </c>
      <c r="Q99" s="183"/>
      <c r="R99" s="183">
        <v>1.0699999999999999E-2</v>
      </c>
      <c r="S99" s="180">
        <f t="shared" si="4"/>
        <v>0.90700000000000003</v>
      </c>
      <c r="T99" s="180"/>
      <c r="U99" s="180"/>
      <c r="V99" s="196"/>
      <c r="W99" s="53"/>
      <c r="Z99">
        <v>0</v>
      </c>
    </row>
    <row r="100" spans="1:26" ht="25.05" customHeight="1" x14ac:dyDescent="0.3">
      <c r="A100" s="181"/>
      <c r="B100" s="211">
        <v>12</v>
      </c>
      <c r="C100" s="182" t="s">
        <v>98</v>
      </c>
      <c r="D100" s="312" t="s">
        <v>99</v>
      </c>
      <c r="E100" s="312"/>
      <c r="F100" s="176" t="s">
        <v>88</v>
      </c>
      <c r="G100" s="177">
        <v>8.3190000000000008</v>
      </c>
      <c r="H100" s="176"/>
      <c r="I100" s="176">
        <f t="shared" si="0"/>
        <v>0</v>
      </c>
      <c r="J100" s="178">
        <f t="shared" si="1"/>
        <v>102.57</v>
      </c>
      <c r="K100" s="179">
        <f t="shared" si="2"/>
        <v>0</v>
      </c>
      <c r="L100" s="179">
        <f t="shared" si="3"/>
        <v>0</v>
      </c>
      <c r="M100" s="179"/>
      <c r="N100" s="179">
        <v>12.33</v>
      </c>
      <c r="O100" s="179"/>
      <c r="P100" s="183">
        <v>7.9490000000000005E-2</v>
      </c>
      <c r="Q100" s="183"/>
      <c r="R100" s="183">
        <v>7.9490000000000005E-2</v>
      </c>
      <c r="S100" s="180">
        <f t="shared" si="4"/>
        <v>0.66100000000000003</v>
      </c>
      <c r="T100" s="180"/>
      <c r="U100" s="180"/>
      <c r="V100" s="196"/>
      <c r="W100" s="53"/>
      <c r="Z100">
        <v>0</v>
      </c>
    </row>
    <row r="101" spans="1:26" x14ac:dyDescent="0.3">
      <c r="A101" s="10"/>
      <c r="B101" s="210"/>
      <c r="C101" s="174">
        <v>6</v>
      </c>
      <c r="D101" s="314" t="s">
        <v>60</v>
      </c>
      <c r="E101" s="314"/>
      <c r="F101" s="140"/>
      <c r="G101" s="173"/>
      <c r="H101" s="140"/>
      <c r="I101" s="142">
        <f>ROUND((SUM(I88:I100))/1,2)</f>
        <v>0</v>
      </c>
      <c r="J101" s="141"/>
      <c r="K101" s="141"/>
      <c r="L101" s="141">
        <f>ROUND((SUM(L88:L100))/1,2)</f>
        <v>0</v>
      </c>
      <c r="M101" s="141">
        <f>ROUND((SUM(M88:M100))/1,2)</f>
        <v>0</v>
      </c>
      <c r="N101" s="141"/>
      <c r="O101" s="141"/>
      <c r="P101" s="141"/>
      <c r="Q101" s="10"/>
      <c r="R101" s="10"/>
      <c r="S101" s="10">
        <f>ROUND((SUM(S88:S100))/1,2)</f>
        <v>4.2</v>
      </c>
      <c r="T101" s="10"/>
      <c r="U101" s="10"/>
      <c r="V101" s="197">
        <f>ROUND((SUM(V88:V100))/1,2)</f>
        <v>0</v>
      </c>
      <c r="W101" s="215"/>
      <c r="X101" s="139"/>
      <c r="Y101" s="139"/>
      <c r="Z101" s="139"/>
    </row>
    <row r="102" spans="1:26" x14ac:dyDescent="0.3">
      <c r="A102" s="1"/>
      <c r="B102" s="206"/>
      <c r="C102" s="1"/>
      <c r="D102" s="1"/>
      <c r="E102" s="133"/>
      <c r="F102" s="133"/>
      <c r="G102" s="167"/>
      <c r="H102" s="133"/>
      <c r="I102" s="133"/>
      <c r="J102" s="134"/>
      <c r="K102" s="134"/>
      <c r="L102" s="134"/>
      <c r="M102" s="134"/>
      <c r="N102" s="134"/>
      <c r="O102" s="134"/>
      <c r="P102" s="134"/>
      <c r="Q102" s="1"/>
      <c r="R102" s="1"/>
      <c r="S102" s="1"/>
      <c r="T102" s="1"/>
      <c r="U102" s="1"/>
      <c r="V102" s="198"/>
      <c r="W102" s="53"/>
    </row>
    <row r="103" spans="1:26" x14ac:dyDescent="0.3">
      <c r="A103" s="10"/>
      <c r="B103" s="210"/>
      <c r="C103" s="174">
        <v>9</v>
      </c>
      <c r="D103" s="314" t="s">
        <v>61</v>
      </c>
      <c r="E103" s="314"/>
      <c r="F103" s="10"/>
      <c r="G103" s="173"/>
      <c r="H103" s="140"/>
      <c r="I103" s="14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95"/>
      <c r="W103" s="215"/>
      <c r="X103" s="139"/>
      <c r="Y103" s="139"/>
      <c r="Z103" s="139"/>
    </row>
    <row r="104" spans="1:26" ht="25.05" customHeight="1" x14ac:dyDescent="0.3">
      <c r="A104" s="181"/>
      <c r="B104" s="211">
        <v>13</v>
      </c>
      <c r="C104" s="182" t="s">
        <v>100</v>
      </c>
      <c r="D104" s="312" t="s">
        <v>101</v>
      </c>
      <c r="E104" s="312"/>
      <c r="F104" s="175" t="s">
        <v>88</v>
      </c>
      <c r="G104" s="177">
        <v>55.462000000000003</v>
      </c>
      <c r="H104" s="176"/>
      <c r="I104" s="176">
        <f t="shared" ref="I104:I114" si="5">ROUND(G104*(H104),2)</f>
        <v>0</v>
      </c>
      <c r="J104" s="175">
        <f t="shared" ref="J104:J114" si="6">ROUND(G104*(N104),2)</f>
        <v>159.18</v>
      </c>
      <c r="K104" s="180">
        <f t="shared" ref="K104:K114" si="7">ROUND(G104*(O104),2)</f>
        <v>0</v>
      </c>
      <c r="L104" s="180">
        <f t="shared" ref="L104:L114" si="8">ROUND(G104*(H104),2)</f>
        <v>0</v>
      </c>
      <c r="M104" s="180"/>
      <c r="N104" s="180">
        <v>2.87</v>
      </c>
      <c r="O104" s="180"/>
      <c r="P104" s="183">
        <v>1.5299999999999999E-3</v>
      </c>
      <c r="Q104" s="183"/>
      <c r="R104" s="183">
        <v>1.5299999999999999E-3</v>
      </c>
      <c r="S104" s="180">
        <f t="shared" ref="S104:S114" si="9">ROUND(G104*(P104),3)</f>
        <v>8.5000000000000006E-2</v>
      </c>
      <c r="T104" s="180"/>
      <c r="U104" s="180"/>
      <c r="V104" s="196"/>
      <c r="W104" s="53"/>
      <c r="Z104">
        <v>0</v>
      </c>
    </row>
    <row r="105" spans="1:26" ht="25.05" customHeight="1" x14ac:dyDescent="0.3">
      <c r="A105" s="181"/>
      <c r="B105" s="211">
        <v>14</v>
      </c>
      <c r="C105" s="182" t="s">
        <v>102</v>
      </c>
      <c r="D105" s="312" t="s">
        <v>103</v>
      </c>
      <c r="E105" s="312"/>
      <c r="F105" s="175" t="s">
        <v>88</v>
      </c>
      <c r="G105" s="177">
        <v>55.462000000000003</v>
      </c>
      <c r="H105" s="176"/>
      <c r="I105" s="176">
        <f t="shared" si="5"/>
        <v>0</v>
      </c>
      <c r="J105" s="175">
        <f t="shared" si="6"/>
        <v>248.47</v>
      </c>
      <c r="K105" s="180">
        <f t="shared" si="7"/>
        <v>0</v>
      </c>
      <c r="L105" s="180">
        <f t="shared" si="8"/>
        <v>0</v>
      </c>
      <c r="M105" s="180"/>
      <c r="N105" s="180">
        <v>4.4800000000000004</v>
      </c>
      <c r="O105" s="180"/>
      <c r="P105" s="183">
        <v>5.0000000000000002E-5</v>
      </c>
      <c r="Q105" s="183"/>
      <c r="R105" s="183">
        <v>5.0000000000000002E-5</v>
      </c>
      <c r="S105" s="180">
        <f t="shared" si="9"/>
        <v>3.0000000000000001E-3</v>
      </c>
      <c r="T105" s="180"/>
      <c r="U105" s="180"/>
      <c r="V105" s="196"/>
      <c r="W105" s="53"/>
      <c r="Z105">
        <v>0</v>
      </c>
    </row>
    <row r="106" spans="1:26" ht="34.950000000000003" customHeight="1" x14ac:dyDescent="0.3">
      <c r="A106" s="181"/>
      <c r="B106" s="211">
        <v>15</v>
      </c>
      <c r="C106" s="182" t="s">
        <v>104</v>
      </c>
      <c r="D106" s="312" t="s">
        <v>105</v>
      </c>
      <c r="E106" s="312"/>
      <c r="F106" s="175" t="s">
        <v>106</v>
      </c>
      <c r="G106" s="177">
        <v>0.41599999999999998</v>
      </c>
      <c r="H106" s="176"/>
      <c r="I106" s="176">
        <f t="shared" si="5"/>
        <v>0</v>
      </c>
      <c r="J106" s="175">
        <f t="shared" si="6"/>
        <v>54.87</v>
      </c>
      <c r="K106" s="180">
        <f t="shared" si="7"/>
        <v>0</v>
      </c>
      <c r="L106" s="180">
        <f t="shared" si="8"/>
        <v>0</v>
      </c>
      <c r="M106" s="180"/>
      <c r="N106" s="180">
        <v>131.9</v>
      </c>
      <c r="O106" s="180"/>
      <c r="P106" s="183"/>
      <c r="Q106" s="183"/>
      <c r="R106" s="183"/>
      <c r="S106" s="180">
        <f t="shared" si="9"/>
        <v>0</v>
      </c>
      <c r="T106" s="180"/>
      <c r="U106" s="180"/>
      <c r="V106" s="196">
        <f>ROUND(G106*(X106),3)</f>
        <v>0.91500000000000004</v>
      </c>
      <c r="W106" s="53"/>
      <c r="X106">
        <v>2.2000000000000002</v>
      </c>
      <c r="Z106">
        <v>0</v>
      </c>
    </row>
    <row r="107" spans="1:26" ht="25.05" customHeight="1" x14ac:dyDescent="0.3">
      <c r="A107" s="181"/>
      <c r="B107" s="211">
        <v>16</v>
      </c>
      <c r="C107" s="182" t="s">
        <v>190</v>
      </c>
      <c r="D107" s="312" t="s">
        <v>191</v>
      </c>
      <c r="E107" s="312"/>
      <c r="F107" s="175" t="s">
        <v>92</v>
      </c>
      <c r="G107" s="177">
        <v>40</v>
      </c>
      <c r="H107" s="176"/>
      <c r="I107" s="176">
        <f t="shared" si="5"/>
        <v>0</v>
      </c>
      <c r="J107" s="175">
        <f t="shared" si="6"/>
        <v>60.4</v>
      </c>
      <c r="K107" s="180">
        <f t="shared" si="7"/>
        <v>0</v>
      </c>
      <c r="L107" s="180">
        <f t="shared" si="8"/>
        <v>0</v>
      </c>
      <c r="M107" s="180"/>
      <c r="N107" s="180">
        <v>1.51</v>
      </c>
      <c r="O107" s="180"/>
      <c r="P107" s="183"/>
      <c r="Q107" s="183"/>
      <c r="R107" s="183"/>
      <c r="S107" s="180">
        <f t="shared" si="9"/>
        <v>0</v>
      </c>
      <c r="T107" s="180"/>
      <c r="U107" s="180"/>
      <c r="V107" s="196"/>
      <c r="W107" s="53"/>
      <c r="Z107">
        <v>0</v>
      </c>
    </row>
    <row r="108" spans="1:26" ht="25.05" customHeight="1" x14ac:dyDescent="0.3">
      <c r="A108" s="181"/>
      <c r="B108" s="211">
        <v>17</v>
      </c>
      <c r="C108" s="182" t="s">
        <v>107</v>
      </c>
      <c r="D108" s="312" t="s">
        <v>108</v>
      </c>
      <c r="E108" s="312"/>
      <c r="F108" s="175" t="s">
        <v>88</v>
      </c>
      <c r="G108" s="177">
        <v>140.24299999999999</v>
      </c>
      <c r="H108" s="176"/>
      <c r="I108" s="176">
        <f t="shared" si="5"/>
        <v>0</v>
      </c>
      <c r="J108" s="175">
        <f t="shared" si="6"/>
        <v>148.66</v>
      </c>
      <c r="K108" s="180">
        <f t="shared" si="7"/>
        <v>0</v>
      </c>
      <c r="L108" s="180">
        <f t="shared" si="8"/>
        <v>0</v>
      </c>
      <c r="M108" s="180"/>
      <c r="N108" s="180">
        <v>1.06</v>
      </c>
      <c r="O108" s="180"/>
      <c r="P108" s="183"/>
      <c r="Q108" s="183"/>
      <c r="R108" s="183"/>
      <c r="S108" s="180">
        <f t="shared" si="9"/>
        <v>0</v>
      </c>
      <c r="T108" s="180"/>
      <c r="U108" s="180"/>
      <c r="V108" s="196">
        <f>ROUND(G108*(X108),3)</f>
        <v>1.4019999999999999</v>
      </c>
      <c r="W108" s="53"/>
      <c r="X108">
        <v>0.01</v>
      </c>
      <c r="Z108">
        <v>0</v>
      </c>
    </row>
    <row r="109" spans="1:26" ht="25.05" customHeight="1" x14ac:dyDescent="0.3">
      <c r="A109" s="181"/>
      <c r="B109" s="211">
        <v>18</v>
      </c>
      <c r="C109" s="182" t="s">
        <v>109</v>
      </c>
      <c r="D109" s="312" t="s">
        <v>110</v>
      </c>
      <c r="E109" s="312"/>
      <c r="F109" s="175" t="s">
        <v>111</v>
      </c>
      <c r="G109" s="177">
        <v>2.3180000000000001</v>
      </c>
      <c r="H109" s="176"/>
      <c r="I109" s="176">
        <f t="shared" si="5"/>
        <v>0</v>
      </c>
      <c r="J109" s="175">
        <f t="shared" si="6"/>
        <v>23.53</v>
      </c>
      <c r="K109" s="180">
        <f t="shared" si="7"/>
        <v>0</v>
      </c>
      <c r="L109" s="180">
        <f t="shared" si="8"/>
        <v>0</v>
      </c>
      <c r="M109" s="180"/>
      <c r="N109" s="180">
        <v>10.15</v>
      </c>
      <c r="O109" s="180"/>
      <c r="P109" s="183"/>
      <c r="Q109" s="183"/>
      <c r="R109" s="183"/>
      <c r="S109" s="180">
        <f t="shared" si="9"/>
        <v>0</v>
      </c>
      <c r="T109" s="180"/>
      <c r="U109" s="180"/>
      <c r="V109" s="196"/>
      <c r="W109" s="53"/>
      <c r="Z109">
        <v>0</v>
      </c>
    </row>
    <row r="110" spans="1:26" ht="25.05" customHeight="1" x14ac:dyDescent="0.3">
      <c r="A110" s="181"/>
      <c r="B110" s="211">
        <v>19</v>
      </c>
      <c r="C110" s="182" t="s">
        <v>112</v>
      </c>
      <c r="D110" s="312" t="s">
        <v>113</v>
      </c>
      <c r="E110" s="312"/>
      <c r="F110" s="175" t="s">
        <v>111</v>
      </c>
      <c r="G110" s="177">
        <v>6.9539999999999997</v>
      </c>
      <c r="H110" s="176"/>
      <c r="I110" s="176">
        <f t="shared" si="5"/>
        <v>0</v>
      </c>
      <c r="J110" s="175">
        <f t="shared" si="6"/>
        <v>7.93</v>
      </c>
      <c r="K110" s="180">
        <f t="shared" si="7"/>
        <v>0</v>
      </c>
      <c r="L110" s="180">
        <f t="shared" si="8"/>
        <v>0</v>
      </c>
      <c r="M110" s="180"/>
      <c r="N110" s="180">
        <v>1.1400000000000001</v>
      </c>
      <c r="O110" s="180"/>
      <c r="P110" s="183"/>
      <c r="Q110" s="183"/>
      <c r="R110" s="183"/>
      <c r="S110" s="180">
        <f t="shared" si="9"/>
        <v>0</v>
      </c>
      <c r="T110" s="180"/>
      <c r="U110" s="180"/>
      <c r="V110" s="196"/>
      <c r="W110" s="53"/>
      <c r="Z110">
        <v>0</v>
      </c>
    </row>
    <row r="111" spans="1:26" ht="25.05" customHeight="1" x14ac:dyDescent="0.3">
      <c r="A111" s="181"/>
      <c r="B111" s="211">
        <v>20</v>
      </c>
      <c r="C111" s="182" t="s">
        <v>114</v>
      </c>
      <c r="D111" s="312" t="s">
        <v>115</v>
      </c>
      <c r="E111" s="312"/>
      <c r="F111" s="175" t="s">
        <v>116</v>
      </c>
      <c r="G111" s="177">
        <v>2.3180000000000001</v>
      </c>
      <c r="H111" s="176"/>
      <c r="I111" s="176">
        <f t="shared" si="5"/>
        <v>0</v>
      </c>
      <c r="J111" s="175">
        <f t="shared" si="6"/>
        <v>70.099999999999994</v>
      </c>
      <c r="K111" s="180">
        <f t="shared" si="7"/>
        <v>0</v>
      </c>
      <c r="L111" s="180">
        <f t="shared" si="8"/>
        <v>0</v>
      </c>
      <c r="M111" s="180"/>
      <c r="N111" s="180">
        <v>30.24</v>
      </c>
      <c r="O111" s="180"/>
      <c r="P111" s="183"/>
      <c r="Q111" s="183"/>
      <c r="R111" s="183"/>
      <c r="S111" s="180">
        <f t="shared" si="9"/>
        <v>0</v>
      </c>
      <c r="T111" s="180"/>
      <c r="U111" s="180"/>
      <c r="V111" s="196"/>
      <c r="W111" s="53"/>
      <c r="Z111">
        <v>0</v>
      </c>
    </row>
    <row r="112" spans="1:26" ht="25.05" customHeight="1" x14ac:dyDescent="0.3">
      <c r="A112" s="181"/>
      <c r="B112" s="211">
        <v>21</v>
      </c>
      <c r="C112" s="182" t="s">
        <v>117</v>
      </c>
      <c r="D112" s="312" t="s">
        <v>118</v>
      </c>
      <c r="E112" s="312"/>
      <c r="F112" s="175" t="s">
        <v>111</v>
      </c>
      <c r="G112" s="177">
        <v>2.3180000000000001</v>
      </c>
      <c r="H112" s="176"/>
      <c r="I112" s="176">
        <f t="shared" si="5"/>
        <v>0</v>
      </c>
      <c r="J112" s="175">
        <f t="shared" si="6"/>
        <v>10.34</v>
      </c>
      <c r="K112" s="180">
        <f t="shared" si="7"/>
        <v>0</v>
      </c>
      <c r="L112" s="180">
        <f t="shared" si="8"/>
        <v>0</v>
      </c>
      <c r="M112" s="180"/>
      <c r="N112" s="180">
        <v>4.46</v>
      </c>
      <c r="O112" s="180"/>
      <c r="P112" s="183"/>
      <c r="Q112" s="183"/>
      <c r="R112" s="183"/>
      <c r="S112" s="180">
        <f t="shared" si="9"/>
        <v>0</v>
      </c>
      <c r="T112" s="180"/>
      <c r="U112" s="180"/>
      <c r="V112" s="196"/>
      <c r="W112" s="53"/>
      <c r="Z112">
        <v>0</v>
      </c>
    </row>
    <row r="113" spans="1:26" ht="25.05" customHeight="1" x14ac:dyDescent="0.3">
      <c r="A113" s="181"/>
      <c r="B113" s="211">
        <v>22</v>
      </c>
      <c r="C113" s="182" t="s">
        <v>119</v>
      </c>
      <c r="D113" s="312" t="s">
        <v>120</v>
      </c>
      <c r="E113" s="312"/>
      <c r="F113" s="175" t="s">
        <v>111</v>
      </c>
      <c r="G113" s="177">
        <v>23.18</v>
      </c>
      <c r="H113" s="176"/>
      <c r="I113" s="176">
        <f t="shared" si="5"/>
        <v>0</v>
      </c>
      <c r="J113" s="175">
        <f t="shared" si="6"/>
        <v>5.33</v>
      </c>
      <c r="K113" s="180">
        <f t="shared" si="7"/>
        <v>0</v>
      </c>
      <c r="L113" s="180">
        <f t="shared" si="8"/>
        <v>0</v>
      </c>
      <c r="M113" s="180"/>
      <c r="N113" s="180">
        <v>0.23</v>
      </c>
      <c r="O113" s="180"/>
      <c r="P113" s="183"/>
      <c r="Q113" s="183"/>
      <c r="R113" s="183"/>
      <c r="S113" s="180">
        <f t="shared" si="9"/>
        <v>0</v>
      </c>
      <c r="T113" s="180"/>
      <c r="U113" s="180"/>
      <c r="V113" s="196"/>
      <c r="W113" s="53"/>
      <c r="Z113">
        <v>0</v>
      </c>
    </row>
    <row r="114" spans="1:26" ht="25.05" customHeight="1" x14ac:dyDescent="0.3">
      <c r="A114" s="181"/>
      <c r="B114" s="211">
        <v>23</v>
      </c>
      <c r="C114" s="182" t="s">
        <v>121</v>
      </c>
      <c r="D114" s="312" t="s">
        <v>122</v>
      </c>
      <c r="E114" s="312"/>
      <c r="F114" s="175" t="s">
        <v>111</v>
      </c>
      <c r="G114" s="177">
        <v>2.3180000000000001</v>
      </c>
      <c r="H114" s="176"/>
      <c r="I114" s="176">
        <f t="shared" si="5"/>
        <v>0</v>
      </c>
      <c r="J114" s="175">
        <f t="shared" si="6"/>
        <v>11.8</v>
      </c>
      <c r="K114" s="180">
        <f t="shared" si="7"/>
        <v>0</v>
      </c>
      <c r="L114" s="180">
        <f t="shared" si="8"/>
        <v>0</v>
      </c>
      <c r="M114" s="180"/>
      <c r="N114" s="180">
        <v>5.09</v>
      </c>
      <c r="O114" s="180"/>
      <c r="P114" s="183"/>
      <c r="Q114" s="183"/>
      <c r="R114" s="183"/>
      <c r="S114" s="180">
        <f t="shared" si="9"/>
        <v>0</v>
      </c>
      <c r="T114" s="180"/>
      <c r="U114" s="180"/>
      <c r="V114" s="196"/>
      <c r="W114" s="53"/>
      <c r="Z114">
        <v>0</v>
      </c>
    </row>
    <row r="115" spans="1:26" x14ac:dyDescent="0.3">
      <c r="A115" s="10"/>
      <c r="B115" s="210"/>
      <c r="C115" s="174">
        <v>9</v>
      </c>
      <c r="D115" s="314" t="s">
        <v>61</v>
      </c>
      <c r="E115" s="314"/>
      <c r="F115" s="10"/>
      <c r="G115" s="173"/>
      <c r="H115" s="140"/>
      <c r="I115" s="142">
        <f>ROUND((SUM(I103:I114))/1,2)</f>
        <v>0</v>
      </c>
      <c r="J115" s="10"/>
      <c r="K115" s="10"/>
      <c r="L115" s="10">
        <f>ROUND((SUM(L103:L114))/1,2)</f>
        <v>0</v>
      </c>
      <c r="M115" s="10">
        <f>ROUND((SUM(M103:M114))/1,2)</f>
        <v>0</v>
      </c>
      <c r="N115" s="10"/>
      <c r="O115" s="10"/>
      <c r="P115" s="10"/>
      <c r="Q115" s="10"/>
      <c r="R115" s="10"/>
      <c r="S115" s="10">
        <f>ROUND((SUM(S103:S114))/1,2)</f>
        <v>0.09</v>
      </c>
      <c r="T115" s="10"/>
      <c r="U115" s="10"/>
      <c r="V115" s="197">
        <f>ROUND((SUM(V103:V114))/1,2)</f>
        <v>2.3199999999999998</v>
      </c>
      <c r="W115" s="215"/>
      <c r="X115" s="139"/>
      <c r="Y115" s="139"/>
      <c r="Z115" s="139"/>
    </row>
    <row r="116" spans="1:26" x14ac:dyDescent="0.3">
      <c r="A116" s="1"/>
      <c r="B116" s="206"/>
      <c r="C116" s="1"/>
      <c r="D116" s="1"/>
      <c r="E116" s="1"/>
      <c r="F116" s="1"/>
      <c r="G116" s="167"/>
      <c r="H116" s="133"/>
      <c r="I116" s="1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98"/>
      <c r="W116" s="53"/>
    </row>
    <row r="117" spans="1:26" x14ac:dyDescent="0.3">
      <c r="A117" s="10"/>
      <c r="B117" s="210"/>
      <c r="C117" s="174">
        <v>99</v>
      </c>
      <c r="D117" s="314" t="s">
        <v>62</v>
      </c>
      <c r="E117" s="314"/>
      <c r="F117" s="10"/>
      <c r="G117" s="173"/>
      <c r="H117" s="140"/>
      <c r="I117" s="14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95"/>
      <c r="W117" s="215"/>
      <c r="X117" s="139"/>
      <c r="Y117" s="139"/>
      <c r="Z117" s="139"/>
    </row>
    <row r="118" spans="1:26" ht="25.05" customHeight="1" x14ac:dyDescent="0.3">
      <c r="A118" s="181"/>
      <c r="B118" s="211">
        <v>24</v>
      </c>
      <c r="C118" s="182" t="s">
        <v>123</v>
      </c>
      <c r="D118" s="312" t="s">
        <v>124</v>
      </c>
      <c r="E118" s="312"/>
      <c r="F118" s="175" t="s">
        <v>111</v>
      </c>
      <c r="G118" s="177">
        <v>4.2859999999999996</v>
      </c>
      <c r="H118" s="176"/>
      <c r="I118" s="176">
        <f>ROUND(G118*(H118),2)</f>
        <v>0</v>
      </c>
      <c r="J118" s="175">
        <f>ROUND(G118*(N118),2)</f>
        <v>148.68</v>
      </c>
      <c r="K118" s="180">
        <f>ROUND(G118*(O118),2)</f>
        <v>0</v>
      </c>
      <c r="L118" s="180">
        <f>ROUND(G118*(H118),2)</f>
        <v>0</v>
      </c>
      <c r="M118" s="180"/>
      <c r="N118" s="180">
        <v>34.69</v>
      </c>
      <c r="O118" s="180"/>
      <c r="P118" s="183"/>
      <c r="Q118" s="183"/>
      <c r="R118" s="183"/>
      <c r="S118" s="180">
        <f>ROUND(G118*(P118),3)</f>
        <v>0</v>
      </c>
      <c r="T118" s="180"/>
      <c r="U118" s="180"/>
      <c r="V118" s="196"/>
      <c r="W118" s="53"/>
      <c r="Z118">
        <v>0</v>
      </c>
    </row>
    <row r="119" spans="1:26" x14ac:dyDescent="0.3">
      <c r="A119" s="10"/>
      <c r="B119" s="210"/>
      <c r="C119" s="174">
        <v>99</v>
      </c>
      <c r="D119" s="314" t="s">
        <v>62</v>
      </c>
      <c r="E119" s="314"/>
      <c r="F119" s="10"/>
      <c r="G119" s="173"/>
      <c r="H119" s="140"/>
      <c r="I119" s="142">
        <f>ROUND((SUM(I117:I118))/1,2)</f>
        <v>0</v>
      </c>
      <c r="J119" s="10"/>
      <c r="K119" s="10"/>
      <c r="L119" s="10">
        <f>ROUND((SUM(L117:L118))/1,2)</f>
        <v>0</v>
      </c>
      <c r="M119" s="10">
        <f>ROUND((SUM(M117:M118))/1,2)</f>
        <v>0</v>
      </c>
      <c r="N119" s="10"/>
      <c r="O119" s="10"/>
      <c r="P119" s="10"/>
      <c r="Q119" s="10"/>
      <c r="R119" s="10"/>
      <c r="S119" s="10">
        <f>ROUND((SUM(S117:S118))/1,2)</f>
        <v>0</v>
      </c>
      <c r="T119" s="10"/>
      <c r="U119" s="10"/>
      <c r="V119" s="197">
        <f>ROUND((SUM(V117:V118))/1,2)</f>
        <v>0</v>
      </c>
      <c r="W119" s="215"/>
      <c r="X119" s="139"/>
      <c r="Y119" s="139"/>
      <c r="Z119" s="139"/>
    </row>
    <row r="120" spans="1:26" x14ac:dyDescent="0.3">
      <c r="A120" s="1"/>
      <c r="B120" s="206"/>
      <c r="C120" s="1"/>
      <c r="D120" s="1"/>
      <c r="E120" s="1"/>
      <c r="F120" s="1"/>
      <c r="G120" s="167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8"/>
      <c r="W120" s="53"/>
    </row>
    <row r="121" spans="1:26" x14ac:dyDescent="0.3">
      <c r="A121" s="10"/>
      <c r="B121" s="210"/>
      <c r="C121" s="10"/>
      <c r="D121" s="310" t="s">
        <v>59</v>
      </c>
      <c r="E121" s="310"/>
      <c r="F121" s="10"/>
      <c r="G121" s="173"/>
      <c r="H121" s="140"/>
      <c r="I121" s="142">
        <f>ROUND((SUM(I87:I120))/2,2)</f>
        <v>0</v>
      </c>
      <c r="J121" s="10"/>
      <c r="K121" s="10"/>
      <c r="L121" s="140">
        <f>ROUND((SUM(L87:L120))/2,2)</f>
        <v>0</v>
      </c>
      <c r="M121" s="140">
        <f>ROUND((SUM(M87:M120))/2,2)</f>
        <v>0</v>
      </c>
      <c r="N121" s="10"/>
      <c r="O121" s="10"/>
      <c r="P121" s="184"/>
      <c r="Q121" s="10"/>
      <c r="R121" s="10"/>
      <c r="S121" s="184">
        <f>ROUND((SUM(S87:S120))/2,2)</f>
        <v>4.29</v>
      </c>
      <c r="T121" s="10"/>
      <c r="U121" s="10"/>
      <c r="V121" s="197">
        <f>ROUND((SUM(V87:V120))/2,2)</f>
        <v>2.3199999999999998</v>
      </c>
      <c r="W121" s="53"/>
    </row>
    <row r="122" spans="1:26" x14ac:dyDescent="0.3">
      <c r="A122" s="1"/>
      <c r="B122" s="206"/>
      <c r="C122" s="1"/>
      <c r="D122" s="1"/>
      <c r="E122" s="1"/>
      <c r="F122" s="1"/>
      <c r="G122" s="167"/>
      <c r="H122" s="133"/>
      <c r="I122" s="1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8"/>
      <c r="W122" s="53"/>
    </row>
    <row r="123" spans="1:26" x14ac:dyDescent="0.3">
      <c r="A123" s="10"/>
      <c r="B123" s="210"/>
      <c r="C123" s="10"/>
      <c r="D123" s="310" t="s">
        <v>63</v>
      </c>
      <c r="E123" s="310"/>
      <c r="F123" s="10"/>
      <c r="G123" s="173"/>
      <c r="H123" s="140"/>
      <c r="I123" s="14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95"/>
      <c r="W123" s="215"/>
      <c r="X123" s="139"/>
      <c r="Y123" s="139"/>
      <c r="Z123" s="139"/>
    </row>
    <row r="124" spans="1:26" x14ac:dyDescent="0.3">
      <c r="A124" s="10"/>
      <c r="B124" s="210"/>
      <c r="C124" s="174">
        <v>763</v>
      </c>
      <c r="D124" s="314" t="s">
        <v>64</v>
      </c>
      <c r="E124" s="314"/>
      <c r="F124" s="10"/>
      <c r="G124" s="173"/>
      <c r="H124" s="140"/>
      <c r="I124" s="14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95"/>
      <c r="W124" s="215"/>
      <c r="X124" s="139"/>
      <c r="Y124" s="139"/>
      <c r="Z124" s="139"/>
    </row>
    <row r="125" spans="1:26" ht="34.950000000000003" customHeight="1" x14ac:dyDescent="0.3">
      <c r="A125" s="181"/>
      <c r="B125" s="211">
        <v>25</v>
      </c>
      <c r="C125" s="182" t="s">
        <v>192</v>
      </c>
      <c r="D125" s="312" t="s">
        <v>193</v>
      </c>
      <c r="E125" s="312"/>
      <c r="F125" s="175" t="s">
        <v>88</v>
      </c>
      <c r="G125" s="177">
        <v>3.48</v>
      </c>
      <c r="H125" s="176"/>
      <c r="I125" s="176">
        <f>ROUND(G125*(H125),2)</f>
        <v>0</v>
      </c>
      <c r="J125" s="175">
        <f>ROUND(G125*(N125),2)</f>
        <v>141.01</v>
      </c>
      <c r="K125" s="180">
        <f>ROUND(G125*(O125),2)</f>
        <v>0</v>
      </c>
      <c r="L125" s="180">
        <f>ROUND(G125*(H125),2)</f>
        <v>0</v>
      </c>
      <c r="M125" s="180"/>
      <c r="N125" s="180">
        <v>40.520000000000003</v>
      </c>
      <c r="O125" s="180"/>
      <c r="P125" s="183">
        <v>2.9960000000000001E-2</v>
      </c>
      <c r="Q125" s="183"/>
      <c r="R125" s="183">
        <v>2.9960000000000001E-2</v>
      </c>
      <c r="S125" s="180">
        <f>ROUND(G125*(P125),3)</f>
        <v>0.104</v>
      </c>
      <c r="T125" s="180"/>
      <c r="U125" s="180"/>
      <c r="V125" s="196"/>
      <c r="W125" s="53"/>
      <c r="Z125">
        <v>0</v>
      </c>
    </row>
    <row r="126" spans="1:26" ht="25.05" customHeight="1" x14ac:dyDescent="0.3">
      <c r="A126" s="181"/>
      <c r="B126" s="211">
        <v>26</v>
      </c>
      <c r="C126" s="182" t="s">
        <v>194</v>
      </c>
      <c r="D126" s="312" t="s">
        <v>251</v>
      </c>
      <c r="E126" s="312"/>
      <c r="F126" s="175" t="s">
        <v>88</v>
      </c>
      <c r="G126" s="177">
        <v>1.74</v>
      </c>
      <c r="H126" s="176"/>
      <c r="I126" s="176">
        <f>ROUND(G126*(H126),2)</f>
        <v>0</v>
      </c>
      <c r="J126" s="175">
        <f>ROUND(G126*(N126),2)</f>
        <v>40.14</v>
      </c>
      <c r="K126" s="180">
        <f>ROUND(G126*(O126),2)</f>
        <v>0</v>
      </c>
      <c r="L126" s="180">
        <f>ROUND(G126*(H126),2)</f>
        <v>0</v>
      </c>
      <c r="M126" s="180"/>
      <c r="N126" s="180">
        <v>23.07</v>
      </c>
      <c r="O126" s="180"/>
      <c r="P126" s="183">
        <v>2.5669999999999998E-2</v>
      </c>
      <c r="Q126" s="183"/>
      <c r="R126" s="183">
        <v>2.5669999999999998E-2</v>
      </c>
      <c r="S126" s="180">
        <f>ROUND(G126*(P126),3)</f>
        <v>4.4999999999999998E-2</v>
      </c>
      <c r="T126" s="180"/>
      <c r="U126" s="180"/>
      <c r="V126" s="196"/>
      <c r="W126" s="53"/>
      <c r="Z126">
        <v>0</v>
      </c>
    </row>
    <row r="127" spans="1:26" ht="25.05" customHeight="1" x14ac:dyDescent="0.3">
      <c r="A127" s="181"/>
      <c r="B127" s="211">
        <v>27</v>
      </c>
      <c r="C127" s="182" t="s">
        <v>195</v>
      </c>
      <c r="D127" s="312" t="s">
        <v>196</v>
      </c>
      <c r="E127" s="312"/>
      <c r="F127" s="175" t="s">
        <v>111</v>
      </c>
      <c r="G127" s="177">
        <v>0.14899999999999999</v>
      </c>
      <c r="H127" s="176"/>
      <c r="I127" s="176">
        <f>ROUND(G127*(H127),2)</f>
        <v>0</v>
      </c>
      <c r="J127" s="175">
        <f>ROUND(G127*(N127),2)</f>
        <v>5.17</v>
      </c>
      <c r="K127" s="180">
        <f>ROUND(G127*(O127),2)</f>
        <v>0</v>
      </c>
      <c r="L127" s="180">
        <f>ROUND(G127*(H127),2)</f>
        <v>0</v>
      </c>
      <c r="M127" s="180"/>
      <c r="N127" s="180">
        <v>34.700000000000003</v>
      </c>
      <c r="O127" s="180"/>
      <c r="P127" s="183"/>
      <c r="Q127" s="183"/>
      <c r="R127" s="183"/>
      <c r="S127" s="180">
        <f>ROUND(G127*(P127),3)</f>
        <v>0</v>
      </c>
      <c r="T127" s="180"/>
      <c r="U127" s="180"/>
      <c r="V127" s="196"/>
      <c r="W127" s="53"/>
      <c r="Z127">
        <v>0</v>
      </c>
    </row>
    <row r="128" spans="1:26" x14ac:dyDescent="0.3">
      <c r="A128" s="10"/>
      <c r="B128" s="210"/>
      <c r="C128" s="174">
        <v>763</v>
      </c>
      <c r="D128" s="314" t="s">
        <v>64</v>
      </c>
      <c r="E128" s="314"/>
      <c r="F128" s="10"/>
      <c r="G128" s="173"/>
      <c r="H128" s="140"/>
      <c r="I128" s="142">
        <f>ROUND((SUM(I124:I127))/1,2)</f>
        <v>0</v>
      </c>
      <c r="J128" s="10"/>
      <c r="K128" s="10"/>
      <c r="L128" s="10">
        <f>ROUND((SUM(L124:L127))/1,2)</f>
        <v>0</v>
      </c>
      <c r="M128" s="10">
        <f>ROUND((SUM(M124:M127))/1,2)</f>
        <v>0</v>
      </c>
      <c r="N128" s="10"/>
      <c r="O128" s="10"/>
      <c r="P128" s="10"/>
      <c r="Q128" s="10"/>
      <c r="R128" s="10"/>
      <c r="S128" s="10">
        <f>ROUND((SUM(S124:S127))/1,2)</f>
        <v>0.15</v>
      </c>
      <c r="T128" s="10"/>
      <c r="U128" s="10"/>
      <c r="V128" s="197">
        <f>ROUND((SUM(V124:V127))/1,2)</f>
        <v>0</v>
      </c>
      <c r="W128" s="215"/>
      <c r="X128" s="139"/>
      <c r="Y128" s="139"/>
      <c r="Z128" s="139"/>
    </row>
    <row r="129" spans="1:26" x14ac:dyDescent="0.3">
      <c r="A129" s="1"/>
      <c r="B129" s="206"/>
      <c r="C129" s="1"/>
      <c r="D129" s="1"/>
      <c r="E129" s="1"/>
      <c r="F129" s="1"/>
      <c r="G129" s="167"/>
      <c r="H129" s="133"/>
      <c r="I129" s="1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8"/>
      <c r="W129" s="53"/>
    </row>
    <row r="130" spans="1:26" x14ac:dyDescent="0.3">
      <c r="A130" s="10"/>
      <c r="B130" s="210"/>
      <c r="C130" s="174">
        <v>776</v>
      </c>
      <c r="D130" s="314" t="s">
        <v>66</v>
      </c>
      <c r="E130" s="314"/>
      <c r="F130" s="10"/>
      <c r="G130" s="173"/>
      <c r="H130" s="140"/>
      <c r="I130" s="14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95"/>
      <c r="W130" s="215"/>
      <c r="X130" s="139"/>
      <c r="Y130" s="139"/>
      <c r="Z130" s="139"/>
    </row>
    <row r="131" spans="1:26" ht="25.05" customHeight="1" x14ac:dyDescent="0.3">
      <c r="A131" s="181"/>
      <c r="B131" s="211">
        <v>28</v>
      </c>
      <c r="C131" s="182" t="s">
        <v>138</v>
      </c>
      <c r="D131" s="312" t="s">
        <v>139</v>
      </c>
      <c r="E131" s="312"/>
      <c r="F131" s="175" t="s">
        <v>92</v>
      </c>
      <c r="G131" s="177">
        <v>32.64</v>
      </c>
      <c r="H131" s="176"/>
      <c r="I131" s="176">
        <f t="shared" ref="I131:I137" si="10">ROUND(G131*(H131),2)</f>
        <v>0</v>
      </c>
      <c r="J131" s="175">
        <f t="shared" ref="J131:J137" si="11">ROUND(G131*(N131),2)</f>
        <v>20.239999999999998</v>
      </c>
      <c r="K131" s="180">
        <f t="shared" ref="K131:K137" si="12">ROUND(G131*(O131),2)</f>
        <v>0</v>
      </c>
      <c r="L131" s="180">
        <f t="shared" ref="L131:L136" si="13">ROUND(G131*(H131),2)</f>
        <v>0</v>
      </c>
      <c r="M131" s="180"/>
      <c r="N131" s="180">
        <v>0.62</v>
      </c>
      <c r="O131" s="180"/>
      <c r="P131" s="183">
        <v>1.0000000000000001E-5</v>
      </c>
      <c r="Q131" s="183"/>
      <c r="R131" s="183">
        <v>1.0000000000000001E-5</v>
      </c>
      <c r="S131" s="180">
        <f t="shared" ref="S131:S137" si="14">ROUND(G131*(P131),3)</f>
        <v>0</v>
      </c>
      <c r="T131" s="180"/>
      <c r="U131" s="180"/>
      <c r="V131" s="196"/>
      <c r="W131" s="53"/>
      <c r="Z131">
        <v>0</v>
      </c>
    </row>
    <row r="132" spans="1:26" ht="34.950000000000003" customHeight="1" x14ac:dyDescent="0.3">
      <c r="A132" s="181"/>
      <c r="B132" s="211">
        <v>29</v>
      </c>
      <c r="C132" s="182" t="s">
        <v>140</v>
      </c>
      <c r="D132" s="312" t="s">
        <v>197</v>
      </c>
      <c r="E132" s="312"/>
      <c r="F132" s="175" t="s">
        <v>142</v>
      </c>
      <c r="G132" s="177">
        <v>55.462000000000003</v>
      </c>
      <c r="H132" s="176"/>
      <c r="I132" s="176">
        <f t="shared" si="10"/>
        <v>0</v>
      </c>
      <c r="J132" s="175">
        <f t="shared" si="11"/>
        <v>352.74</v>
      </c>
      <c r="K132" s="180">
        <f t="shared" si="12"/>
        <v>0</v>
      </c>
      <c r="L132" s="180">
        <f t="shared" si="13"/>
        <v>0</v>
      </c>
      <c r="M132" s="180"/>
      <c r="N132" s="180">
        <v>6.36</v>
      </c>
      <c r="O132" s="180"/>
      <c r="P132" s="183">
        <v>2.3000000000000001E-4</v>
      </c>
      <c r="Q132" s="183"/>
      <c r="R132" s="183">
        <v>2.3000000000000001E-4</v>
      </c>
      <c r="S132" s="180">
        <f t="shared" si="14"/>
        <v>1.2999999999999999E-2</v>
      </c>
      <c r="T132" s="180"/>
      <c r="U132" s="180"/>
      <c r="V132" s="196"/>
      <c r="W132" s="53"/>
      <c r="Z132">
        <v>0</v>
      </c>
    </row>
    <row r="133" spans="1:26" ht="25.05" customHeight="1" x14ac:dyDescent="0.3">
      <c r="A133" s="181"/>
      <c r="B133" s="211">
        <v>30</v>
      </c>
      <c r="C133" s="182" t="s">
        <v>143</v>
      </c>
      <c r="D133" s="312" t="s">
        <v>144</v>
      </c>
      <c r="E133" s="312"/>
      <c r="F133" s="175" t="s">
        <v>111</v>
      </c>
      <c r="G133" s="177">
        <v>0.186</v>
      </c>
      <c r="H133" s="176"/>
      <c r="I133" s="176">
        <f t="shared" si="10"/>
        <v>0</v>
      </c>
      <c r="J133" s="175">
        <f t="shared" si="11"/>
        <v>3.4</v>
      </c>
      <c r="K133" s="180">
        <f t="shared" si="12"/>
        <v>0</v>
      </c>
      <c r="L133" s="180">
        <f t="shared" si="13"/>
        <v>0</v>
      </c>
      <c r="M133" s="180"/>
      <c r="N133" s="180">
        <v>18.27</v>
      </c>
      <c r="O133" s="180"/>
      <c r="P133" s="183"/>
      <c r="Q133" s="183"/>
      <c r="R133" s="183"/>
      <c r="S133" s="180">
        <f t="shared" si="14"/>
        <v>0</v>
      </c>
      <c r="T133" s="180"/>
      <c r="U133" s="180"/>
      <c r="V133" s="196"/>
      <c r="W133" s="53"/>
      <c r="Z133">
        <v>0</v>
      </c>
    </row>
    <row r="134" spans="1:26" ht="25.05" customHeight="1" x14ac:dyDescent="0.3">
      <c r="A134" s="181"/>
      <c r="B134" s="211">
        <v>31</v>
      </c>
      <c r="C134" s="182" t="s">
        <v>145</v>
      </c>
      <c r="D134" s="312" t="s">
        <v>146</v>
      </c>
      <c r="E134" s="312"/>
      <c r="F134" s="175" t="s">
        <v>92</v>
      </c>
      <c r="G134" s="177">
        <v>31.64</v>
      </c>
      <c r="H134" s="176"/>
      <c r="I134" s="176">
        <f t="shared" si="10"/>
        <v>0</v>
      </c>
      <c r="J134" s="175">
        <f t="shared" si="11"/>
        <v>12.97</v>
      </c>
      <c r="K134" s="180">
        <f t="shared" si="12"/>
        <v>0</v>
      </c>
      <c r="L134" s="180">
        <f t="shared" si="13"/>
        <v>0</v>
      </c>
      <c r="M134" s="180"/>
      <c r="N134" s="180">
        <v>0.41</v>
      </c>
      <c r="O134" s="180"/>
      <c r="P134" s="183"/>
      <c r="Q134" s="183"/>
      <c r="R134" s="183"/>
      <c r="S134" s="180">
        <f t="shared" si="14"/>
        <v>0</v>
      </c>
      <c r="T134" s="180"/>
      <c r="U134" s="180"/>
      <c r="V134" s="196"/>
      <c r="W134" s="53"/>
      <c r="Z134">
        <v>0</v>
      </c>
    </row>
    <row r="135" spans="1:26" ht="25.05" customHeight="1" x14ac:dyDescent="0.3">
      <c r="A135" s="181"/>
      <c r="B135" s="211">
        <v>32</v>
      </c>
      <c r="C135" s="182" t="s">
        <v>147</v>
      </c>
      <c r="D135" s="312" t="s">
        <v>148</v>
      </c>
      <c r="E135" s="312"/>
      <c r="F135" s="175" t="s">
        <v>88</v>
      </c>
      <c r="G135" s="177">
        <v>55.462000000000003</v>
      </c>
      <c r="H135" s="176"/>
      <c r="I135" s="176">
        <f t="shared" si="10"/>
        <v>0</v>
      </c>
      <c r="J135" s="175">
        <f t="shared" si="11"/>
        <v>165.83</v>
      </c>
      <c r="K135" s="180">
        <f t="shared" si="12"/>
        <v>0</v>
      </c>
      <c r="L135" s="180">
        <f t="shared" si="13"/>
        <v>0</v>
      </c>
      <c r="M135" s="180"/>
      <c r="N135" s="180">
        <v>2.99</v>
      </c>
      <c r="O135" s="180"/>
      <c r="P135" s="183"/>
      <c r="Q135" s="183"/>
      <c r="R135" s="183"/>
      <c r="S135" s="180">
        <f t="shared" si="14"/>
        <v>0</v>
      </c>
      <c r="T135" s="180"/>
      <c r="U135" s="180"/>
      <c r="V135" s="196">
        <f>ROUND(G135*(X135),3)</f>
        <v>5.5E-2</v>
      </c>
      <c r="W135" s="53"/>
      <c r="X135">
        <v>1E-3</v>
      </c>
      <c r="Z135">
        <v>0</v>
      </c>
    </row>
    <row r="136" spans="1:26" ht="25.05" customHeight="1" x14ac:dyDescent="0.3">
      <c r="A136" s="181"/>
      <c r="B136" s="211">
        <v>33</v>
      </c>
      <c r="C136" s="182" t="s">
        <v>149</v>
      </c>
      <c r="D136" s="312" t="s">
        <v>150</v>
      </c>
      <c r="E136" s="312"/>
      <c r="F136" s="175" t="s">
        <v>92</v>
      </c>
      <c r="G136" s="177">
        <v>33.945999999999998</v>
      </c>
      <c r="H136" s="176"/>
      <c r="I136" s="176">
        <f t="shared" si="10"/>
        <v>0</v>
      </c>
      <c r="J136" s="175">
        <f t="shared" si="11"/>
        <v>54.99</v>
      </c>
      <c r="K136" s="180">
        <f t="shared" si="12"/>
        <v>0</v>
      </c>
      <c r="L136" s="180">
        <f t="shared" si="13"/>
        <v>0</v>
      </c>
      <c r="M136" s="180"/>
      <c r="N136" s="180">
        <v>1.62</v>
      </c>
      <c r="O136" s="180"/>
      <c r="P136" s="183"/>
      <c r="Q136" s="183"/>
      <c r="R136" s="183"/>
      <c r="S136" s="180">
        <f t="shared" si="14"/>
        <v>0</v>
      </c>
      <c r="T136" s="180"/>
      <c r="U136" s="180"/>
      <c r="V136" s="196"/>
      <c r="W136" s="53"/>
      <c r="Z136">
        <v>0</v>
      </c>
    </row>
    <row r="137" spans="1:26" ht="25.05" customHeight="1" x14ac:dyDescent="0.3">
      <c r="A137" s="181"/>
      <c r="B137" s="212">
        <v>34</v>
      </c>
      <c r="C137" s="189" t="s">
        <v>151</v>
      </c>
      <c r="D137" s="313" t="s">
        <v>152</v>
      </c>
      <c r="E137" s="313"/>
      <c r="F137" s="185" t="s">
        <v>142</v>
      </c>
      <c r="G137" s="186">
        <v>57.680999999999997</v>
      </c>
      <c r="H137" s="187"/>
      <c r="I137" s="187">
        <f t="shared" si="10"/>
        <v>0</v>
      </c>
      <c r="J137" s="185">
        <f t="shared" si="11"/>
        <v>1121.32</v>
      </c>
      <c r="K137" s="188">
        <f t="shared" si="12"/>
        <v>0</v>
      </c>
      <c r="L137" s="188"/>
      <c r="M137" s="188">
        <f>ROUND(G137*(H137),2)</f>
        <v>0</v>
      </c>
      <c r="N137" s="188">
        <v>19.440000000000001</v>
      </c>
      <c r="O137" s="188"/>
      <c r="P137" s="190">
        <v>3.0000000000000001E-3</v>
      </c>
      <c r="Q137" s="190"/>
      <c r="R137" s="190">
        <v>3.0000000000000001E-3</v>
      </c>
      <c r="S137" s="188">
        <f t="shared" si="14"/>
        <v>0.17299999999999999</v>
      </c>
      <c r="T137" s="188"/>
      <c r="U137" s="188"/>
      <c r="V137" s="199"/>
      <c r="W137" s="53"/>
      <c r="Z137">
        <v>0</v>
      </c>
    </row>
    <row r="138" spans="1:26" x14ac:dyDescent="0.3">
      <c r="A138" s="10"/>
      <c r="B138" s="210"/>
      <c r="C138" s="174">
        <v>776</v>
      </c>
      <c r="D138" s="314" t="s">
        <v>66</v>
      </c>
      <c r="E138" s="314"/>
      <c r="F138" s="10"/>
      <c r="G138" s="173"/>
      <c r="H138" s="140"/>
      <c r="I138" s="142">
        <f>ROUND((SUM(I130:I137))/1,2)</f>
        <v>0</v>
      </c>
      <c r="J138" s="10"/>
      <c r="K138" s="10"/>
      <c r="L138" s="10">
        <f>ROUND((SUM(L130:L137))/1,2)</f>
        <v>0</v>
      </c>
      <c r="M138" s="10">
        <f>ROUND((SUM(M130:M137))/1,2)</f>
        <v>0</v>
      </c>
      <c r="N138" s="10"/>
      <c r="O138" s="10"/>
      <c r="P138" s="10"/>
      <c r="Q138" s="10"/>
      <c r="R138" s="10"/>
      <c r="S138" s="10">
        <f>ROUND((SUM(S130:S137))/1,2)</f>
        <v>0.19</v>
      </c>
      <c r="T138" s="10"/>
      <c r="U138" s="10"/>
      <c r="V138" s="197">
        <f>ROUND((SUM(V130:V137))/1,2)</f>
        <v>0.06</v>
      </c>
      <c r="W138" s="215"/>
      <c r="X138" s="139"/>
      <c r="Y138" s="139"/>
      <c r="Z138" s="139"/>
    </row>
    <row r="139" spans="1:26" x14ac:dyDescent="0.3">
      <c r="A139" s="1"/>
      <c r="B139" s="206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8"/>
      <c r="W139" s="53"/>
    </row>
    <row r="140" spans="1:26" x14ac:dyDescent="0.3">
      <c r="A140" s="10"/>
      <c r="B140" s="210"/>
      <c r="C140" s="174">
        <v>783</v>
      </c>
      <c r="D140" s="314" t="s">
        <v>67</v>
      </c>
      <c r="E140" s="314"/>
      <c r="F140" s="10"/>
      <c r="G140" s="173"/>
      <c r="H140" s="140"/>
      <c r="I140" s="14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95"/>
      <c r="W140" s="215"/>
      <c r="X140" s="139"/>
      <c r="Y140" s="139"/>
      <c r="Z140" s="139"/>
    </row>
    <row r="141" spans="1:26" ht="25.05" customHeight="1" x14ac:dyDescent="0.3">
      <c r="A141" s="181"/>
      <c r="B141" s="211">
        <v>35</v>
      </c>
      <c r="C141" s="182" t="s">
        <v>198</v>
      </c>
      <c r="D141" s="312" t="s">
        <v>252</v>
      </c>
      <c r="E141" s="312"/>
      <c r="F141" s="175" t="s">
        <v>88</v>
      </c>
      <c r="G141" s="177">
        <v>55.462000000000003</v>
      </c>
      <c r="H141" s="176"/>
      <c r="I141" s="176">
        <f>ROUND(G141*(H141),2)</f>
        <v>0</v>
      </c>
      <c r="J141" s="175">
        <f>ROUND(G141*(N141),2)</f>
        <v>202.99</v>
      </c>
      <c r="K141" s="180">
        <f>ROUND(G141*(O141),2)</f>
        <v>0</v>
      </c>
      <c r="L141" s="180">
        <f>ROUND(G141*(H141),2)</f>
        <v>0</v>
      </c>
      <c r="M141" s="180"/>
      <c r="N141" s="180">
        <v>3.66</v>
      </c>
      <c r="O141" s="180"/>
      <c r="P141" s="183">
        <v>3.3E-4</v>
      </c>
      <c r="Q141" s="183"/>
      <c r="R141" s="183">
        <v>3.3E-4</v>
      </c>
      <c r="S141" s="180">
        <f>ROUND(G141*(P141),3)</f>
        <v>1.7999999999999999E-2</v>
      </c>
      <c r="T141" s="180"/>
      <c r="U141" s="180"/>
      <c r="V141" s="196"/>
      <c r="W141" s="53"/>
      <c r="Z141">
        <v>0</v>
      </c>
    </row>
    <row r="142" spans="1:26" ht="25.05" customHeight="1" x14ac:dyDescent="0.3">
      <c r="A142" s="181"/>
      <c r="B142" s="211">
        <v>36</v>
      </c>
      <c r="C142" s="182" t="s">
        <v>155</v>
      </c>
      <c r="D142" s="312" t="s">
        <v>246</v>
      </c>
      <c r="E142" s="312"/>
      <c r="F142" s="175" t="s">
        <v>88</v>
      </c>
      <c r="G142" s="177">
        <v>84.78</v>
      </c>
      <c r="H142" s="176"/>
      <c r="I142" s="176">
        <f>ROUND(G142*(H142),2)</f>
        <v>0</v>
      </c>
      <c r="J142" s="175">
        <f>ROUND(G142*(N142),2)</f>
        <v>261.12</v>
      </c>
      <c r="K142" s="180">
        <f>ROUND(G142*(O142),2)</f>
        <v>0</v>
      </c>
      <c r="L142" s="180">
        <f>ROUND(G142*(H142),2)</f>
        <v>0</v>
      </c>
      <c r="M142" s="180"/>
      <c r="N142" s="180">
        <v>3.08</v>
      </c>
      <c r="O142" s="180"/>
      <c r="P142" s="183">
        <v>3.3E-4</v>
      </c>
      <c r="Q142" s="183"/>
      <c r="R142" s="183">
        <v>3.3E-4</v>
      </c>
      <c r="S142" s="180">
        <f>ROUND(G142*(P142),3)</f>
        <v>2.8000000000000001E-2</v>
      </c>
      <c r="T142" s="180"/>
      <c r="U142" s="180"/>
      <c r="V142" s="196"/>
      <c r="W142" s="53"/>
      <c r="Z142">
        <v>0</v>
      </c>
    </row>
    <row r="143" spans="1:26" ht="25.05" customHeight="1" x14ac:dyDescent="0.3">
      <c r="A143" s="181"/>
      <c r="B143" s="211">
        <v>37</v>
      </c>
      <c r="C143" s="182" t="s">
        <v>199</v>
      </c>
      <c r="D143" s="312" t="s">
        <v>253</v>
      </c>
      <c r="E143" s="312"/>
      <c r="F143" s="175" t="s">
        <v>88</v>
      </c>
      <c r="G143" s="177">
        <v>8.6999999999999993</v>
      </c>
      <c r="H143" s="176"/>
      <c r="I143" s="176">
        <f>ROUND(G143*(H143),2)</f>
        <v>0</v>
      </c>
      <c r="J143" s="175">
        <f>ROUND(G143*(N143),2)</f>
        <v>19.920000000000002</v>
      </c>
      <c r="K143" s="180">
        <f>ROUND(G143*(O143),2)</f>
        <v>0</v>
      </c>
      <c r="L143" s="180">
        <f>ROUND(G143*(H143),2)</f>
        <v>0</v>
      </c>
      <c r="M143" s="180"/>
      <c r="N143" s="180">
        <v>2.29</v>
      </c>
      <c r="O143" s="180"/>
      <c r="P143" s="183">
        <v>3.3E-4</v>
      </c>
      <c r="Q143" s="183"/>
      <c r="R143" s="183">
        <v>3.3E-4</v>
      </c>
      <c r="S143" s="180">
        <f>ROUND(G143*(P143),3)</f>
        <v>3.0000000000000001E-3</v>
      </c>
      <c r="T143" s="180"/>
      <c r="U143" s="180"/>
      <c r="V143" s="196"/>
      <c r="W143" s="53"/>
      <c r="Z143">
        <v>0</v>
      </c>
    </row>
    <row r="144" spans="1:26" ht="25.05" customHeight="1" x14ac:dyDescent="0.3">
      <c r="A144" s="181"/>
      <c r="B144" s="211">
        <v>38</v>
      </c>
      <c r="C144" s="182" t="s">
        <v>157</v>
      </c>
      <c r="D144" s="312" t="s">
        <v>158</v>
      </c>
      <c r="E144" s="312"/>
      <c r="F144" s="175" t="s">
        <v>88</v>
      </c>
      <c r="G144" s="177">
        <v>140.24199999999999</v>
      </c>
      <c r="H144" s="176"/>
      <c r="I144" s="176">
        <f>ROUND(G144*(H144),2)</f>
        <v>0</v>
      </c>
      <c r="J144" s="175">
        <f>ROUND(G144*(N144),2)</f>
        <v>151.46</v>
      </c>
      <c r="K144" s="180">
        <f>ROUND(G144*(O144),2)</f>
        <v>0</v>
      </c>
      <c r="L144" s="180">
        <f>ROUND(G144*(H144),2)</f>
        <v>0</v>
      </c>
      <c r="M144" s="180"/>
      <c r="N144" s="180">
        <v>1.08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6"/>
      <c r="W144" s="53"/>
      <c r="Z144">
        <v>0</v>
      </c>
    </row>
    <row r="145" spans="1:26" x14ac:dyDescent="0.3">
      <c r="A145" s="10"/>
      <c r="B145" s="210"/>
      <c r="C145" s="174">
        <v>783</v>
      </c>
      <c r="D145" s="314" t="s">
        <v>67</v>
      </c>
      <c r="E145" s="314"/>
      <c r="F145" s="10"/>
      <c r="G145" s="173"/>
      <c r="H145" s="140"/>
      <c r="I145" s="142">
        <f>ROUND((SUM(I140:I144))/1,2)</f>
        <v>0</v>
      </c>
      <c r="J145" s="10"/>
      <c r="K145" s="10"/>
      <c r="L145" s="10">
        <f>ROUND((SUM(L140:L144))/1,2)</f>
        <v>0</v>
      </c>
      <c r="M145" s="10">
        <f>ROUND((SUM(M140:M144))/1,2)</f>
        <v>0</v>
      </c>
      <c r="N145" s="10"/>
      <c r="O145" s="10"/>
      <c r="P145" s="10"/>
      <c r="Q145" s="10"/>
      <c r="R145" s="10"/>
      <c r="S145" s="10">
        <f>ROUND((SUM(S140:S144))/1,2)</f>
        <v>0.05</v>
      </c>
      <c r="T145" s="10"/>
      <c r="U145" s="10"/>
      <c r="V145" s="197">
        <f>ROUND((SUM(V140:V144))/1,2)</f>
        <v>0</v>
      </c>
      <c r="W145" s="215"/>
      <c r="X145" s="139"/>
      <c r="Y145" s="139"/>
      <c r="Z145" s="139"/>
    </row>
    <row r="146" spans="1:26" x14ac:dyDescent="0.3">
      <c r="A146" s="1"/>
      <c r="B146" s="206"/>
      <c r="C146" s="1"/>
      <c r="D146" s="1"/>
      <c r="E146" s="1"/>
      <c r="F146" s="1"/>
      <c r="G146" s="167"/>
      <c r="H146" s="133"/>
      <c r="I146" s="1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98"/>
      <c r="W146" s="53"/>
    </row>
    <row r="147" spans="1:26" x14ac:dyDescent="0.3">
      <c r="A147" s="10"/>
      <c r="B147" s="210"/>
      <c r="C147" s="174">
        <v>784</v>
      </c>
      <c r="D147" s="314" t="s">
        <v>68</v>
      </c>
      <c r="E147" s="314"/>
      <c r="F147" s="10"/>
      <c r="G147" s="173"/>
      <c r="H147" s="140"/>
      <c r="I147" s="14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5"/>
      <c r="W147" s="215"/>
      <c r="X147" s="139"/>
      <c r="Y147" s="139"/>
      <c r="Z147" s="139"/>
    </row>
    <row r="148" spans="1:26" ht="25.05" customHeight="1" x14ac:dyDescent="0.3">
      <c r="A148" s="181"/>
      <c r="B148" s="211">
        <v>39</v>
      </c>
      <c r="C148" s="182" t="s">
        <v>161</v>
      </c>
      <c r="D148" s="312" t="s">
        <v>162</v>
      </c>
      <c r="E148" s="312"/>
      <c r="F148" s="175" t="s">
        <v>88</v>
      </c>
      <c r="G148" s="177">
        <v>55.462000000000003</v>
      </c>
      <c r="H148" s="176"/>
      <c r="I148" s="176">
        <f>ROUND(G148*(H148),2)</f>
        <v>0</v>
      </c>
      <c r="J148" s="175">
        <f>ROUND(G148*(N148),2)</f>
        <v>43.81</v>
      </c>
      <c r="K148" s="180">
        <f>ROUND(G148*(O148),2)</f>
        <v>0</v>
      </c>
      <c r="L148" s="180">
        <f>ROUND(G148*(H148),2)</f>
        <v>0</v>
      </c>
      <c r="M148" s="180"/>
      <c r="N148" s="180">
        <v>0.79</v>
      </c>
      <c r="O148" s="180"/>
      <c r="P148" s="183">
        <v>1.4999999999999999E-4</v>
      </c>
      <c r="Q148" s="183"/>
      <c r="R148" s="183">
        <v>1.4999999999999999E-4</v>
      </c>
      <c r="S148" s="180">
        <f>ROUND(G148*(P148),3)</f>
        <v>8.0000000000000002E-3</v>
      </c>
      <c r="T148" s="180"/>
      <c r="U148" s="180"/>
      <c r="V148" s="196"/>
      <c r="W148" s="53"/>
      <c r="Z148">
        <v>0</v>
      </c>
    </row>
    <row r="149" spans="1:26" ht="25.05" customHeight="1" x14ac:dyDescent="0.3">
      <c r="A149" s="181"/>
      <c r="B149" s="211">
        <v>40</v>
      </c>
      <c r="C149" s="182" t="s">
        <v>165</v>
      </c>
      <c r="D149" s="312" t="s">
        <v>166</v>
      </c>
      <c r="E149" s="312"/>
      <c r="F149" s="175" t="s">
        <v>88</v>
      </c>
      <c r="G149" s="177">
        <v>140.24199999999999</v>
      </c>
      <c r="H149" s="176"/>
      <c r="I149" s="176">
        <f>ROUND(G149*(H149),2)</f>
        <v>0</v>
      </c>
      <c r="J149" s="175">
        <f>ROUND(G149*(N149),2)</f>
        <v>130.43</v>
      </c>
      <c r="K149" s="180">
        <f>ROUND(G149*(O149),2)</f>
        <v>0</v>
      </c>
      <c r="L149" s="180">
        <f>ROUND(G149*(H149),2)</f>
        <v>0</v>
      </c>
      <c r="M149" s="180"/>
      <c r="N149" s="180">
        <v>0.93</v>
      </c>
      <c r="O149" s="180"/>
      <c r="P149" s="183"/>
      <c r="Q149" s="183"/>
      <c r="R149" s="183"/>
      <c r="S149" s="180">
        <f>ROUND(G149*(P149),3)</f>
        <v>0</v>
      </c>
      <c r="T149" s="180"/>
      <c r="U149" s="180"/>
      <c r="V149" s="196"/>
      <c r="W149" s="53"/>
      <c r="Z149">
        <v>0</v>
      </c>
    </row>
    <row r="150" spans="1:26" x14ac:dyDescent="0.3">
      <c r="A150" s="10"/>
      <c r="B150" s="210"/>
      <c r="C150" s="174">
        <v>784</v>
      </c>
      <c r="D150" s="314" t="s">
        <v>68</v>
      </c>
      <c r="E150" s="314"/>
      <c r="F150" s="10"/>
      <c r="G150" s="173"/>
      <c r="H150" s="140"/>
      <c r="I150" s="142">
        <f>ROUND((SUM(I147:I149))/1,2)</f>
        <v>0</v>
      </c>
      <c r="J150" s="10"/>
      <c r="K150" s="10"/>
      <c r="L150" s="10">
        <f>ROUND((SUM(L147:L149))/1,2)</f>
        <v>0</v>
      </c>
      <c r="M150" s="10">
        <f>ROUND((SUM(M147:M149))/1,2)</f>
        <v>0</v>
      </c>
      <c r="N150" s="10"/>
      <c r="O150" s="10"/>
      <c r="P150" s="10"/>
      <c r="Q150" s="10"/>
      <c r="R150" s="10"/>
      <c r="S150" s="10">
        <f>ROUND((SUM(S147:S149))/1,2)</f>
        <v>0.01</v>
      </c>
      <c r="T150" s="10"/>
      <c r="U150" s="10"/>
      <c r="V150" s="197">
        <f>ROUND((SUM(V147:V149))/1,2)</f>
        <v>0</v>
      </c>
      <c r="W150" s="215"/>
      <c r="X150" s="139"/>
      <c r="Y150" s="139"/>
      <c r="Z150" s="139"/>
    </row>
    <row r="151" spans="1:26" x14ac:dyDescent="0.3">
      <c r="A151" s="1"/>
      <c r="B151" s="206"/>
      <c r="C151" s="1"/>
      <c r="D151" s="1"/>
      <c r="E151" s="1"/>
      <c r="F151" s="1"/>
      <c r="G151" s="167"/>
      <c r="H151" s="133"/>
      <c r="I151" s="1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98"/>
      <c r="W151" s="53"/>
    </row>
    <row r="152" spans="1:26" x14ac:dyDescent="0.3">
      <c r="A152" s="10"/>
      <c r="B152" s="210"/>
      <c r="C152" s="10"/>
      <c r="D152" s="310" t="s">
        <v>63</v>
      </c>
      <c r="E152" s="310"/>
      <c r="F152" s="10"/>
      <c r="G152" s="173"/>
      <c r="H152" s="140"/>
      <c r="I152" s="142">
        <f>ROUND((SUM(I123:I151))/2,2)</f>
        <v>0</v>
      </c>
      <c r="J152" s="10"/>
      <c r="K152" s="10"/>
      <c r="L152" s="140">
        <f>ROUND((SUM(L123:L151))/2,2)</f>
        <v>0</v>
      </c>
      <c r="M152" s="140">
        <f>ROUND((SUM(M123:M151))/2,2)</f>
        <v>0</v>
      </c>
      <c r="N152" s="10"/>
      <c r="O152" s="10"/>
      <c r="P152" s="184"/>
      <c r="Q152" s="10"/>
      <c r="R152" s="10"/>
      <c r="S152" s="184">
        <f>ROUND((SUM(S123:S151))/2,2)</f>
        <v>0.4</v>
      </c>
      <c r="T152" s="10"/>
      <c r="U152" s="10"/>
      <c r="V152" s="197">
        <f>ROUND((SUM(V123:V151))/2,2)</f>
        <v>0.06</v>
      </c>
      <c r="W152" s="53"/>
    </row>
    <row r="153" spans="1:26" x14ac:dyDescent="0.3">
      <c r="A153" s="1"/>
      <c r="B153" s="206"/>
      <c r="C153" s="1"/>
      <c r="D153" s="1"/>
      <c r="E153" s="1"/>
      <c r="F153" s="1"/>
      <c r="G153" s="167"/>
      <c r="H153" s="133"/>
      <c r="I153" s="1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98"/>
      <c r="W153" s="53"/>
    </row>
    <row r="154" spans="1:26" x14ac:dyDescent="0.3">
      <c r="A154" s="10"/>
      <c r="B154" s="210"/>
      <c r="C154" s="10"/>
      <c r="D154" s="310" t="s">
        <v>69</v>
      </c>
      <c r="E154" s="310"/>
      <c r="F154" s="10"/>
      <c r="G154" s="173"/>
      <c r="H154" s="140"/>
      <c r="I154" s="14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95"/>
      <c r="W154" s="215"/>
      <c r="X154" s="139"/>
      <c r="Y154" s="139"/>
      <c r="Z154" s="139"/>
    </row>
    <row r="155" spans="1:26" x14ac:dyDescent="0.3">
      <c r="A155" s="10"/>
      <c r="B155" s="210"/>
      <c r="C155" s="174">
        <v>921</v>
      </c>
      <c r="D155" s="314" t="s">
        <v>70</v>
      </c>
      <c r="E155" s="314"/>
      <c r="F155" s="10"/>
      <c r="G155" s="173"/>
      <c r="H155" s="140"/>
      <c r="I155" s="14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95"/>
      <c r="W155" s="215"/>
      <c r="X155" s="139"/>
      <c r="Y155" s="139"/>
      <c r="Z155" s="139"/>
    </row>
    <row r="156" spans="1:26" ht="25.05" customHeight="1" x14ac:dyDescent="0.3">
      <c r="A156" s="181"/>
      <c r="B156" s="211">
        <v>41</v>
      </c>
      <c r="C156" s="182" t="s">
        <v>200</v>
      </c>
      <c r="D156" s="312" t="s">
        <v>201</v>
      </c>
      <c r="E156" s="312"/>
      <c r="F156" s="175" t="s">
        <v>172</v>
      </c>
      <c r="G156" s="177">
        <v>10</v>
      </c>
      <c r="H156" s="176"/>
      <c r="I156" s="176">
        <f t="shared" ref="I156:I175" si="15">ROUND(G156*(H156),2)</f>
        <v>0</v>
      </c>
      <c r="J156" s="175">
        <f t="shared" ref="J156:J175" si="16">ROUND(G156*(N156),2)</f>
        <v>15</v>
      </c>
      <c r="K156" s="180">
        <f t="shared" ref="K156:K175" si="17">ROUND(G156*(O156),2)</f>
        <v>0</v>
      </c>
      <c r="L156" s="180">
        <f t="shared" ref="L156:L165" si="18">ROUND(G156*(H156),2)</f>
        <v>0</v>
      </c>
      <c r="M156" s="180"/>
      <c r="N156" s="180">
        <v>1.5</v>
      </c>
      <c r="O156" s="180"/>
      <c r="P156" s="183"/>
      <c r="Q156" s="183"/>
      <c r="R156" s="183"/>
      <c r="S156" s="180">
        <f t="shared" ref="S156:S175" si="19">ROUND(G156*(P156),3)</f>
        <v>0</v>
      </c>
      <c r="T156" s="180"/>
      <c r="U156" s="180"/>
      <c r="V156" s="196"/>
      <c r="W156" s="53"/>
      <c r="Z156">
        <v>0</v>
      </c>
    </row>
    <row r="157" spans="1:26" ht="25.05" customHeight="1" x14ac:dyDescent="0.3">
      <c r="A157" s="181"/>
      <c r="B157" s="211">
        <v>42</v>
      </c>
      <c r="C157" s="182" t="s">
        <v>202</v>
      </c>
      <c r="D157" s="312" t="s">
        <v>203</v>
      </c>
      <c r="E157" s="312"/>
      <c r="F157" s="175" t="s">
        <v>172</v>
      </c>
      <c r="G157" s="177">
        <v>12</v>
      </c>
      <c r="H157" s="176"/>
      <c r="I157" s="176">
        <f t="shared" si="15"/>
        <v>0</v>
      </c>
      <c r="J157" s="175">
        <f t="shared" si="16"/>
        <v>13.32</v>
      </c>
      <c r="K157" s="180">
        <f t="shared" si="17"/>
        <v>0</v>
      </c>
      <c r="L157" s="180">
        <f t="shared" si="18"/>
        <v>0</v>
      </c>
      <c r="M157" s="180"/>
      <c r="N157" s="180">
        <v>1.1100000000000001</v>
      </c>
      <c r="O157" s="180"/>
      <c r="P157" s="183"/>
      <c r="Q157" s="183"/>
      <c r="R157" s="183"/>
      <c r="S157" s="180">
        <f t="shared" si="19"/>
        <v>0</v>
      </c>
      <c r="T157" s="180"/>
      <c r="U157" s="180"/>
      <c r="V157" s="196"/>
      <c r="W157" s="53"/>
      <c r="Z157">
        <v>0</v>
      </c>
    </row>
    <row r="158" spans="1:26" ht="25.05" customHeight="1" x14ac:dyDescent="0.3">
      <c r="A158" s="181"/>
      <c r="B158" s="211">
        <v>43</v>
      </c>
      <c r="C158" s="182" t="s">
        <v>204</v>
      </c>
      <c r="D158" s="312" t="s">
        <v>205</v>
      </c>
      <c r="E158" s="312"/>
      <c r="F158" s="175" t="s">
        <v>172</v>
      </c>
      <c r="G158" s="177">
        <v>2</v>
      </c>
      <c r="H158" s="176"/>
      <c r="I158" s="176">
        <f t="shared" si="15"/>
        <v>0</v>
      </c>
      <c r="J158" s="175">
        <f t="shared" si="16"/>
        <v>4.8600000000000003</v>
      </c>
      <c r="K158" s="180">
        <f t="shared" si="17"/>
        <v>0</v>
      </c>
      <c r="L158" s="180">
        <f t="shared" si="18"/>
        <v>0</v>
      </c>
      <c r="M158" s="180"/>
      <c r="N158" s="180">
        <v>2.4300000000000002</v>
      </c>
      <c r="O158" s="180"/>
      <c r="P158" s="183"/>
      <c r="Q158" s="183"/>
      <c r="R158" s="183"/>
      <c r="S158" s="180">
        <f t="shared" si="19"/>
        <v>0</v>
      </c>
      <c r="T158" s="180"/>
      <c r="U158" s="180"/>
      <c r="V158" s="196"/>
      <c r="W158" s="53"/>
      <c r="Z158">
        <v>0</v>
      </c>
    </row>
    <row r="159" spans="1:26" ht="25.05" customHeight="1" x14ac:dyDescent="0.3">
      <c r="A159" s="181"/>
      <c r="B159" s="211">
        <v>44</v>
      </c>
      <c r="C159" s="182" t="s">
        <v>206</v>
      </c>
      <c r="D159" s="312" t="s">
        <v>207</v>
      </c>
      <c r="E159" s="312"/>
      <c r="F159" s="175" t="s">
        <v>172</v>
      </c>
      <c r="G159" s="177">
        <v>8</v>
      </c>
      <c r="H159" s="176"/>
      <c r="I159" s="176">
        <f t="shared" si="15"/>
        <v>0</v>
      </c>
      <c r="J159" s="175">
        <f t="shared" si="16"/>
        <v>35.92</v>
      </c>
      <c r="K159" s="180">
        <f t="shared" si="17"/>
        <v>0</v>
      </c>
      <c r="L159" s="180">
        <f t="shared" si="18"/>
        <v>0</v>
      </c>
      <c r="M159" s="180"/>
      <c r="N159" s="180">
        <v>4.49</v>
      </c>
      <c r="O159" s="180"/>
      <c r="P159" s="183"/>
      <c r="Q159" s="183"/>
      <c r="R159" s="183"/>
      <c r="S159" s="180">
        <f t="shared" si="19"/>
        <v>0</v>
      </c>
      <c r="T159" s="180"/>
      <c r="U159" s="180"/>
      <c r="V159" s="196"/>
      <c r="W159" s="53"/>
      <c r="Z159">
        <v>0</v>
      </c>
    </row>
    <row r="160" spans="1:26" ht="25.05" customHeight="1" x14ac:dyDescent="0.3">
      <c r="A160" s="181"/>
      <c r="B160" s="211">
        <v>45</v>
      </c>
      <c r="C160" s="182" t="s">
        <v>167</v>
      </c>
      <c r="D160" s="312" t="s">
        <v>208</v>
      </c>
      <c r="E160" s="312"/>
      <c r="F160" s="175" t="s">
        <v>169</v>
      </c>
      <c r="G160" s="177">
        <v>14</v>
      </c>
      <c r="H160" s="176"/>
      <c r="I160" s="176">
        <f t="shared" si="15"/>
        <v>0</v>
      </c>
      <c r="J160" s="175">
        <f t="shared" si="16"/>
        <v>285.74</v>
      </c>
      <c r="K160" s="180">
        <f t="shared" si="17"/>
        <v>0</v>
      </c>
      <c r="L160" s="180">
        <f t="shared" si="18"/>
        <v>0</v>
      </c>
      <c r="M160" s="180"/>
      <c r="N160" s="180">
        <v>20.41</v>
      </c>
      <c r="O160" s="180"/>
      <c r="P160" s="183"/>
      <c r="Q160" s="183"/>
      <c r="R160" s="183"/>
      <c r="S160" s="180">
        <f t="shared" si="19"/>
        <v>0</v>
      </c>
      <c r="T160" s="180"/>
      <c r="U160" s="180"/>
      <c r="V160" s="196"/>
      <c r="W160" s="53"/>
      <c r="Z160">
        <v>0</v>
      </c>
    </row>
    <row r="161" spans="1:26" ht="25.05" customHeight="1" x14ac:dyDescent="0.3">
      <c r="A161" s="181"/>
      <c r="B161" s="211">
        <v>46</v>
      </c>
      <c r="C161" s="182" t="s">
        <v>209</v>
      </c>
      <c r="D161" s="312" t="s">
        <v>210</v>
      </c>
      <c r="E161" s="312"/>
      <c r="F161" s="175" t="s">
        <v>92</v>
      </c>
      <c r="G161" s="177">
        <v>40</v>
      </c>
      <c r="H161" s="176"/>
      <c r="I161" s="176">
        <f t="shared" si="15"/>
        <v>0</v>
      </c>
      <c r="J161" s="175">
        <f t="shared" si="16"/>
        <v>59.2</v>
      </c>
      <c r="K161" s="180">
        <f t="shared" si="17"/>
        <v>0</v>
      </c>
      <c r="L161" s="180">
        <f t="shared" si="18"/>
        <v>0</v>
      </c>
      <c r="M161" s="180"/>
      <c r="N161" s="180">
        <v>1.48</v>
      </c>
      <c r="O161" s="180"/>
      <c r="P161" s="183"/>
      <c r="Q161" s="183"/>
      <c r="R161" s="183"/>
      <c r="S161" s="180">
        <f t="shared" si="19"/>
        <v>0</v>
      </c>
      <c r="T161" s="180"/>
      <c r="U161" s="180"/>
      <c r="V161" s="196"/>
      <c r="W161" s="53"/>
      <c r="Z161">
        <v>0</v>
      </c>
    </row>
    <row r="162" spans="1:26" ht="25.05" customHeight="1" x14ac:dyDescent="0.3">
      <c r="A162" s="181"/>
      <c r="B162" s="211">
        <v>47</v>
      </c>
      <c r="C162" s="182" t="s">
        <v>170</v>
      </c>
      <c r="D162" s="312" t="s">
        <v>211</v>
      </c>
      <c r="E162" s="312"/>
      <c r="F162" s="175" t="s">
        <v>172</v>
      </c>
      <c r="G162" s="177">
        <v>10</v>
      </c>
      <c r="H162" s="176"/>
      <c r="I162" s="176">
        <f t="shared" si="15"/>
        <v>0</v>
      </c>
      <c r="J162" s="175">
        <f t="shared" si="16"/>
        <v>209.7</v>
      </c>
      <c r="K162" s="180">
        <f t="shared" si="17"/>
        <v>0</v>
      </c>
      <c r="L162" s="180">
        <f t="shared" si="18"/>
        <v>0</v>
      </c>
      <c r="M162" s="180"/>
      <c r="N162" s="180">
        <v>20.97</v>
      </c>
      <c r="O162" s="180"/>
      <c r="P162" s="183"/>
      <c r="Q162" s="183"/>
      <c r="R162" s="183"/>
      <c r="S162" s="180">
        <f t="shared" si="19"/>
        <v>0</v>
      </c>
      <c r="T162" s="180"/>
      <c r="U162" s="180"/>
      <c r="V162" s="196"/>
      <c r="W162" s="53"/>
      <c r="Z162">
        <v>0</v>
      </c>
    </row>
    <row r="163" spans="1:26" ht="25.05" customHeight="1" x14ac:dyDescent="0.3">
      <c r="A163" s="181"/>
      <c r="B163" s="211">
        <v>48</v>
      </c>
      <c r="C163" s="182" t="s">
        <v>173</v>
      </c>
      <c r="D163" s="312" t="s">
        <v>174</v>
      </c>
      <c r="E163" s="312"/>
      <c r="F163" s="175" t="s">
        <v>92</v>
      </c>
      <c r="G163" s="177">
        <v>25</v>
      </c>
      <c r="H163" s="176"/>
      <c r="I163" s="176">
        <f t="shared" si="15"/>
        <v>0</v>
      </c>
      <c r="J163" s="175">
        <f t="shared" si="16"/>
        <v>66.75</v>
      </c>
      <c r="K163" s="180">
        <f t="shared" si="17"/>
        <v>0</v>
      </c>
      <c r="L163" s="180">
        <f t="shared" si="18"/>
        <v>0</v>
      </c>
      <c r="M163" s="180"/>
      <c r="N163" s="180">
        <v>2.67</v>
      </c>
      <c r="O163" s="180"/>
      <c r="P163" s="183"/>
      <c r="Q163" s="183"/>
      <c r="R163" s="183"/>
      <c r="S163" s="180">
        <f t="shared" si="19"/>
        <v>0</v>
      </c>
      <c r="T163" s="180"/>
      <c r="U163" s="180"/>
      <c r="V163" s="196"/>
      <c r="W163" s="53"/>
      <c r="Z163">
        <v>0</v>
      </c>
    </row>
    <row r="164" spans="1:26" ht="25.05" customHeight="1" x14ac:dyDescent="0.3">
      <c r="A164" s="181"/>
      <c r="B164" s="211">
        <v>49</v>
      </c>
      <c r="C164" s="182" t="s">
        <v>212</v>
      </c>
      <c r="D164" s="312" t="s">
        <v>213</v>
      </c>
      <c r="E164" s="312"/>
      <c r="F164" s="175" t="s">
        <v>92</v>
      </c>
      <c r="G164" s="177">
        <v>15</v>
      </c>
      <c r="H164" s="176"/>
      <c r="I164" s="176">
        <f t="shared" si="15"/>
        <v>0</v>
      </c>
      <c r="J164" s="175">
        <f t="shared" si="16"/>
        <v>14.1</v>
      </c>
      <c r="K164" s="180">
        <f t="shared" si="17"/>
        <v>0</v>
      </c>
      <c r="L164" s="180">
        <f t="shared" si="18"/>
        <v>0</v>
      </c>
      <c r="M164" s="180"/>
      <c r="N164" s="180">
        <v>0.94</v>
      </c>
      <c r="O164" s="180"/>
      <c r="P164" s="183"/>
      <c r="Q164" s="183"/>
      <c r="R164" s="183"/>
      <c r="S164" s="180">
        <f t="shared" si="19"/>
        <v>0</v>
      </c>
      <c r="T164" s="180"/>
      <c r="U164" s="180"/>
      <c r="V164" s="196"/>
      <c r="W164" s="53"/>
      <c r="Z164">
        <v>0</v>
      </c>
    </row>
    <row r="165" spans="1:26" ht="25.05" customHeight="1" x14ac:dyDescent="0.3">
      <c r="A165" s="181"/>
      <c r="B165" s="211">
        <v>50</v>
      </c>
      <c r="C165" s="182" t="s">
        <v>175</v>
      </c>
      <c r="D165" s="312" t="s">
        <v>176</v>
      </c>
      <c r="E165" s="312"/>
      <c r="F165" s="175" t="s">
        <v>128</v>
      </c>
      <c r="G165" s="177">
        <v>1</v>
      </c>
      <c r="H165" s="176"/>
      <c r="I165" s="176">
        <f t="shared" si="15"/>
        <v>0</v>
      </c>
      <c r="J165" s="175">
        <f t="shared" si="16"/>
        <v>216</v>
      </c>
      <c r="K165" s="180">
        <f t="shared" si="17"/>
        <v>0</v>
      </c>
      <c r="L165" s="180">
        <f t="shared" si="18"/>
        <v>0</v>
      </c>
      <c r="M165" s="180"/>
      <c r="N165" s="180">
        <v>216</v>
      </c>
      <c r="O165" s="180"/>
      <c r="P165" s="183"/>
      <c r="Q165" s="183"/>
      <c r="R165" s="183"/>
      <c r="S165" s="180">
        <f t="shared" si="19"/>
        <v>0</v>
      </c>
      <c r="T165" s="180"/>
      <c r="U165" s="180"/>
      <c r="V165" s="196"/>
      <c r="W165" s="53"/>
      <c r="Z165">
        <v>0</v>
      </c>
    </row>
    <row r="166" spans="1:26" ht="25.05" customHeight="1" x14ac:dyDescent="0.3">
      <c r="A166" s="181"/>
      <c r="B166" s="212">
        <v>51</v>
      </c>
      <c r="C166" s="189" t="s">
        <v>177</v>
      </c>
      <c r="D166" s="313" t="s">
        <v>178</v>
      </c>
      <c r="E166" s="313"/>
      <c r="F166" s="185" t="s">
        <v>92</v>
      </c>
      <c r="G166" s="186">
        <v>25</v>
      </c>
      <c r="H166" s="187"/>
      <c r="I166" s="187">
        <f t="shared" si="15"/>
        <v>0</v>
      </c>
      <c r="J166" s="185">
        <f t="shared" si="16"/>
        <v>42</v>
      </c>
      <c r="K166" s="188">
        <f t="shared" si="17"/>
        <v>0</v>
      </c>
      <c r="L166" s="188"/>
      <c r="M166" s="188">
        <f t="shared" ref="M166:M175" si="20">ROUND(G166*(H166),2)</f>
        <v>0</v>
      </c>
      <c r="N166" s="188">
        <v>1.6800000000000002</v>
      </c>
      <c r="O166" s="188"/>
      <c r="P166" s="190"/>
      <c r="Q166" s="190"/>
      <c r="R166" s="190"/>
      <c r="S166" s="188">
        <f t="shared" si="19"/>
        <v>0</v>
      </c>
      <c r="T166" s="188"/>
      <c r="U166" s="188"/>
      <c r="V166" s="199"/>
      <c r="W166" s="53"/>
      <c r="Z166">
        <v>0</v>
      </c>
    </row>
    <row r="167" spans="1:26" ht="25.05" customHeight="1" x14ac:dyDescent="0.3">
      <c r="A167" s="181"/>
      <c r="B167" s="212">
        <v>52</v>
      </c>
      <c r="C167" s="189" t="s">
        <v>214</v>
      </c>
      <c r="D167" s="313" t="s">
        <v>215</v>
      </c>
      <c r="E167" s="313"/>
      <c r="F167" s="185" t="s">
        <v>92</v>
      </c>
      <c r="G167" s="186">
        <v>15</v>
      </c>
      <c r="H167" s="187"/>
      <c r="I167" s="187">
        <f t="shared" si="15"/>
        <v>0</v>
      </c>
      <c r="J167" s="185">
        <f t="shared" si="16"/>
        <v>21.45</v>
      </c>
      <c r="K167" s="188">
        <f t="shared" si="17"/>
        <v>0</v>
      </c>
      <c r="L167" s="188"/>
      <c r="M167" s="188">
        <f t="shared" si="20"/>
        <v>0</v>
      </c>
      <c r="N167" s="188">
        <v>1.43</v>
      </c>
      <c r="O167" s="188"/>
      <c r="P167" s="190"/>
      <c r="Q167" s="190"/>
      <c r="R167" s="190"/>
      <c r="S167" s="188">
        <f t="shared" si="19"/>
        <v>0</v>
      </c>
      <c r="T167" s="188"/>
      <c r="U167" s="188"/>
      <c r="V167" s="199"/>
      <c r="W167" s="53"/>
      <c r="Z167">
        <v>0</v>
      </c>
    </row>
    <row r="168" spans="1:26" ht="25.05" customHeight="1" x14ac:dyDescent="0.3">
      <c r="A168" s="181"/>
      <c r="B168" s="212">
        <v>53</v>
      </c>
      <c r="C168" s="189" t="s">
        <v>216</v>
      </c>
      <c r="D168" s="313" t="s">
        <v>217</v>
      </c>
      <c r="E168" s="313"/>
      <c r="F168" s="185" t="s">
        <v>172</v>
      </c>
      <c r="G168" s="186">
        <v>2</v>
      </c>
      <c r="H168" s="187"/>
      <c r="I168" s="187">
        <f t="shared" si="15"/>
        <v>0</v>
      </c>
      <c r="J168" s="185">
        <f t="shared" si="16"/>
        <v>11.46</v>
      </c>
      <c r="K168" s="188">
        <f t="shared" si="17"/>
        <v>0</v>
      </c>
      <c r="L168" s="188"/>
      <c r="M168" s="188">
        <f t="shared" si="20"/>
        <v>0</v>
      </c>
      <c r="N168" s="188">
        <v>5.73</v>
      </c>
      <c r="O168" s="188"/>
      <c r="P168" s="190"/>
      <c r="Q168" s="190"/>
      <c r="R168" s="190"/>
      <c r="S168" s="188">
        <f t="shared" si="19"/>
        <v>0</v>
      </c>
      <c r="T168" s="188"/>
      <c r="U168" s="188"/>
      <c r="V168" s="199"/>
      <c r="W168" s="53"/>
      <c r="Z168">
        <v>0</v>
      </c>
    </row>
    <row r="169" spans="1:26" ht="25.05" customHeight="1" x14ac:dyDescent="0.3">
      <c r="A169" s="181"/>
      <c r="B169" s="212">
        <v>54</v>
      </c>
      <c r="C169" s="189" t="s">
        <v>218</v>
      </c>
      <c r="D169" s="313" t="s">
        <v>219</v>
      </c>
      <c r="E169" s="313"/>
      <c r="F169" s="185" t="s">
        <v>172</v>
      </c>
      <c r="G169" s="186">
        <v>2</v>
      </c>
      <c r="H169" s="187"/>
      <c r="I169" s="187">
        <f t="shared" si="15"/>
        <v>0</v>
      </c>
      <c r="J169" s="185">
        <f t="shared" si="16"/>
        <v>4.76</v>
      </c>
      <c r="K169" s="188">
        <f t="shared" si="17"/>
        <v>0</v>
      </c>
      <c r="L169" s="188"/>
      <c r="M169" s="188">
        <f t="shared" si="20"/>
        <v>0</v>
      </c>
      <c r="N169" s="188">
        <v>2.38</v>
      </c>
      <c r="O169" s="188"/>
      <c r="P169" s="190"/>
      <c r="Q169" s="190"/>
      <c r="R169" s="190"/>
      <c r="S169" s="188">
        <f t="shared" si="19"/>
        <v>0</v>
      </c>
      <c r="T169" s="188"/>
      <c r="U169" s="188"/>
      <c r="V169" s="199"/>
      <c r="W169" s="53"/>
      <c r="Z169">
        <v>0</v>
      </c>
    </row>
    <row r="170" spans="1:26" ht="25.05" customHeight="1" x14ac:dyDescent="0.3">
      <c r="A170" s="181"/>
      <c r="B170" s="212">
        <v>55</v>
      </c>
      <c r="C170" s="189" t="s">
        <v>220</v>
      </c>
      <c r="D170" s="313" t="s">
        <v>221</v>
      </c>
      <c r="E170" s="313"/>
      <c r="F170" s="185" t="s">
        <v>172</v>
      </c>
      <c r="G170" s="186">
        <v>8</v>
      </c>
      <c r="H170" s="187"/>
      <c r="I170" s="187">
        <f t="shared" si="15"/>
        <v>0</v>
      </c>
      <c r="J170" s="185">
        <f t="shared" si="16"/>
        <v>11.2</v>
      </c>
      <c r="K170" s="188">
        <f t="shared" si="17"/>
        <v>0</v>
      </c>
      <c r="L170" s="188"/>
      <c r="M170" s="188">
        <f t="shared" si="20"/>
        <v>0</v>
      </c>
      <c r="N170" s="188">
        <v>1.4</v>
      </c>
      <c r="O170" s="188"/>
      <c r="P170" s="190"/>
      <c r="Q170" s="190"/>
      <c r="R170" s="190"/>
      <c r="S170" s="188">
        <f t="shared" si="19"/>
        <v>0</v>
      </c>
      <c r="T170" s="188"/>
      <c r="U170" s="188"/>
      <c r="V170" s="199"/>
      <c r="W170" s="53"/>
      <c r="Z170">
        <v>0</v>
      </c>
    </row>
    <row r="171" spans="1:26" ht="25.05" customHeight="1" x14ac:dyDescent="0.3">
      <c r="A171" s="181"/>
      <c r="B171" s="212">
        <v>56</v>
      </c>
      <c r="C171" s="189" t="s">
        <v>222</v>
      </c>
      <c r="D171" s="313" t="s">
        <v>223</v>
      </c>
      <c r="E171" s="313"/>
      <c r="F171" s="185" t="s">
        <v>172</v>
      </c>
      <c r="G171" s="186">
        <v>2</v>
      </c>
      <c r="H171" s="187"/>
      <c r="I171" s="187">
        <f t="shared" si="15"/>
        <v>0</v>
      </c>
      <c r="J171" s="185">
        <f t="shared" si="16"/>
        <v>2.38</v>
      </c>
      <c r="K171" s="188">
        <f t="shared" si="17"/>
        <v>0</v>
      </c>
      <c r="L171" s="188"/>
      <c r="M171" s="188">
        <f t="shared" si="20"/>
        <v>0</v>
      </c>
      <c r="N171" s="188">
        <v>1.19</v>
      </c>
      <c r="O171" s="188"/>
      <c r="P171" s="190"/>
      <c r="Q171" s="190"/>
      <c r="R171" s="190"/>
      <c r="S171" s="188">
        <f t="shared" si="19"/>
        <v>0</v>
      </c>
      <c r="T171" s="188"/>
      <c r="U171" s="188"/>
      <c r="V171" s="199"/>
      <c r="W171" s="53"/>
      <c r="Z171">
        <v>0</v>
      </c>
    </row>
    <row r="172" spans="1:26" ht="25.05" customHeight="1" x14ac:dyDescent="0.3">
      <c r="A172" s="181"/>
      <c r="B172" s="212">
        <v>57</v>
      </c>
      <c r="C172" s="189" t="s">
        <v>224</v>
      </c>
      <c r="D172" s="313" t="s">
        <v>225</v>
      </c>
      <c r="E172" s="313"/>
      <c r="F172" s="185" t="s">
        <v>172</v>
      </c>
      <c r="G172" s="186">
        <v>10</v>
      </c>
      <c r="H172" s="187"/>
      <c r="I172" s="187">
        <f t="shared" si="15"/>
        <v>0</v>
      </c>
      <c r="J172" s="185">
        <f t="shared" si="16"/>
        <v>3.7</v>
      </c>
      <c r="K172" s="188">
        <f t="shared" si="17"/>
        <v>0</v>
      </c>
      <c r="L172" s="188"/>
      <c r="M172" s="188">
        <f t="shared" si="20"/>
        <v>0</v>
      </c>
      <c r="N172" s="188">
        <v>0.37</v>
      </c>
      <c r="O172" s="188"/>
      <c r="P172" s="190"/>
      <c r="Q172" s="190"/>
      <c r="R172" s="190"/>
      <c r="S172" s="188">
        <f t="shared" si="19"/>
        <v>0</v>
      </c>
      <c r="T172" s="188"/>
      <c r="U172" s="188"/>
      <c r="V172" s="199"/>
      <c r="W172" s="53"/>
      <c r="Z172">
        <v>0</v>
      </c>
    </row>
    <row r="173" spans="1:26" ht="25.05" customHeight="1" x14ac:dyDescent="0.3">
      <c r="A173" s="181"/>
      <c r="B173" s="212">
        <v>58</v>
      </c>
      <c r="C173" s="189" t="s">
        <v>226</v>
      </c>
      <c r="D173" s="313" t="s">
        <v>227</v>
      </c>
      <c r="E173" s="313"/>
      <c r="F173" s="185" t="s">
        <v>172</v>
      </c>
      <c r="G173" s="186">
        <v>8</v>
      </c>
      <c r="H173" s="187"/>
      <c r="I173" s="187">
        <f t="shared" si="15"/>
        <v>0</v>
      </c>
      <c r="J173" s="185">
        <f t="shared" si="16"/>
        <v>30.32</v>
      </c>
      <c r="K173" s="188">
        <f t="shared" si="17"/>
        <v>0</v>
      </c>
      <c r="L173" s="188"/>
      <c r="M173" s="188">
        <f t="shared" si="20"/>
        <v>0</v>
      </c>
      <c r="N173" s="188">
        <v>3.79</v>
      </c>
      <c r="O173" s="188"/>
      <c r="P173" s="190"/>
      <c r="Q173" s="190"/>
      <c r="R173" s="190"/>
      <c r="S173" s="188">
        <f t="shared" si="19"/>
        <v>0</v>
      </c>
      <c r="T173" s="188"/>
      <c r="U173" s="188"/>
      <c r="V173" s="199"/>
      <c r="W173" s="53"/>
      <c r="Z173">
        <v>0</v>
      </c>
    </row>
    <row r="174" spans="1:26" ht="25.05" customHeight="1" x14ac:dyDescent="0.3">
      <c r="A174" s="181"/>
      <c r="B174" s="212">
        <v>59</v>
      </c>
      <c r="C174" s="189" t="s">
        <v>228</v>
      </c>
      <c r="D174" s="313" t="s">
        <v>229</v>
      </c>
      <c r="E174" s="313"/>
      <c r="F174" s="185" t="s">
        <v>92</v>
      </c>
      <c r="G174" s="186">
        <v>40</v>
      </c>
      <c r="H174" s="187"/>
      <c r="I174" s="187">
        <f t="shared" si="15"/>
        <v>0</v>
      </c>
      <c r="J174" s="185">
        <f t="shared" si="16"/>
        <v>30.8</v>
      </c>
      <c r="K174" s="188">
        <f t="shared" si="17"/>
        <v>0</v>
      </c>
      <c r="L174" s="188"/>
      <c r="M174" s="188">
        <f t="shared" si="20"/>
        <v>0</v>
      </c>
      <c r="N174" s="188">
        <v>0.77</v>
      </c>
      <c r="O174" s="188"/>
      <c r="P174" s="190"/>
      <c r="Q174" s="190"/>
      <c r="R174" s="190"/>
      <c r="S174" s="188">
        <f t="shared" si="19"/>
        <v>0</v>
      </c>
      <c r="T174" s="188"/>
      <c r="U174" s="188"/>
      <c r="V174" s="199"/>
      <c r="W174" s="53"/>
      <c r="Z174">
        <v>0</v>
      </c>
    </row>
    <row r="175" spans="1:26" ht="25.05" customHeight="1" x14ac:dyDescent="0.3">
      <c r="A175" s="181"/>
      <c r="B175" s="212">
        <v>60</v>
      </c>
      <c r="C175" s="189" t="s">
        <v>179</v>
      </c>
      <c r="D175" s="313" t="s">
        <v>230</v>
      </c>
      <c r="E175" s="313"/>
      <c r="F175" s="185" t="s">
        <v>172</v>
      </c>
      <c r="G175" s="186">
        <v>10</v>
      </c>
      <c r="H175" s="187"/>
      <c r="I175" s="187">
        <f t="shared" si="15"/>
        <v>0</v>
      </c>
      <c r="J175" s="185">
        <f t="shared" si="16"/>
        <v>442.8</v>
      </c>
      <c r="K175" s="188">
        <f t="shared" si="17"/>
        <v>0</v>
      </c>
      <c r="L175" s="188"/>
      <c r="M175" s="188">
        <f t="shared" si="20"/>
        <v>0</v>
      </c>
      <c r="N175" s="188">
        <v>44.28</v>
      </c>
      <c r="O175" s="188"/>
      <c r="P175" s="190"/>
      <c r="Q175" s="190"/>
      <c r="R175" s="190"/>
      <c r="S175" s="188">
        <f t="shared" si="19"/>
        <v>0</v>
      </c>
      <c r="T175" s="188"/>
      <c r="U175" s="188"/>
      <c r="V175" s="199"/>
      <c r="W175" s="53"/>
      <c r="Z175">
        <v>0</v>
      </c>
    </row>
    <row r="176" spans="1:26" x14ac:dyDescent="0.3">
      <c r="A176" s="10"/>
      <c r="B176" s="210"/>
      <c r="C176" s="174">
        <v>921</v>
      </c>
      <c r="D176" s="314" t="s">
        <v>70</v>
      </c>
      <c r="E176" s="314"/>
      <c r="F176" s="10"/>
      <c r="G176" s="173"/>
      <c r="H176" s="140"/>
      <c r="I176" s="142">
        <f>ROUND((SUM(I155:I175))/1,2)</f>
        <v>0</v>
      </c>
      <c r="J176" s="10"/>
      <c r="K176" s="10"/>
      <c r="L176" s="10">
        <f>ROUND((SUM(L155:L175))/1,2)</f>
        <v>0</v>
      </c>
      <c r="M176" s="10">
        <f>ROUND((SUM(M155:M175))/1,2)</f>
        <v>0</v>
      </c>
      <c r="N176" s="10"/>
      <c r="O176" s="10"/>
      <c r="P176" s="184"/>
      <c r="Q176" s="1"/>
      <c r="R176" s="1"/>
      <c r="S176" s="184">
        <f>ROUND((SUM(S155:S175))/1,2)</f>
        <v>0</v>
      </c>
      <c r="T176" s="2"/>
      <c r="U176" s="2"/>
      <c r="V176" s="197">
        <f>ROUND((SUM(V155:V175))/1,2)</f>
        <v>0</v>
      </c>
      <c r="W176" s="53"/>
    </row>
    <row r="177" spans="1:26" x14ac:dyDescent="0.3">
      <c r="A177" s="1"/>
      <c r="B177" s="206"/>
      <c r="C177" s="1"/>
      <c r="D177" s="1"/>
      <c r="E177" s="1"/>
      <c r="F177" s="1"/>
      <c r="G177" s="167"/>
      <c r="H177" s="133"/>
      <c r="I177" s="1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98"/>
      <c r="W177" s="53"/>
    </row>
    <row r="178" spans="1:26" x14ac:dyDescent="0.3">
      <c r="A178" s="10"/>
      <c r="B178" s="210"/>
      <c r="C178" s="10"/>
      <c r="D178" s="310" t="s">
        <v>69</v>
      </c>
      <c r="E178" s="310"/>
      <c r="F178" s="10"/>
      <c r="G178" s="173"/>
      <c r="H178" s="140"/>
      <c r="I178" s="142">
        <f>ROUND((SUM(I154:I177))/2,2)</f>
        <v>0</v>
      </c>
      <c r="J178" s="10"/>
      <c r="K178" s="10"/>
      <c r="L178" s="10">
        <f>ROUND((SUM(L154:L177))/2,2)</f>
        <v>0</v>
      </c>
      <c r="M178" s="10">
        <f>ROUND((SUM(M154:M177))/2,2)</f>
        <v>0</v>
      </c>
      <c r="N178" s="10"/>
      <c r="O178" s="10"/>
      <c r="P178" s="184"/>
      <c r="Q178" s="1"/>
      <c r="R178" s="1"/>
      <c r="S178" s="184">
        <f>ROUND((SUM(S154:S177))/2,2)</f>
        <v>0</v>
      </c>
      <c r="T178" s="1"/>
      <c r="U178" s="1"/>
      <c r="V178" s="197">
        <f>ROUND((SUM(V154:V177))/2,2)</f>
        <v>0</v>
      </c>
      <c r="W178" s="53"/>
    </row>
    <row r="179" spans="1:26" x14ac:dyDescent="0.3">
      <c r="A179" s="1"/>
      <c r="B179" s="213"/>
      <c r="C179" s="191"/>
      <c r="D179" s="311" t="s">
        <v>71</v>
      </c>
      <c r="E179" s="311"/>
      <c r="F179" s="191"/>
      <c r="G179" s="192"/>
      <c r="H179" s="193"/>
      <c r="I179" s="193">
        <f>ROUND((SUM(I87:I178))/3,2)</f>
        <v>0</v>
      </c>
      <c r="J179" s="191"/>
      <c r="K179" s="191">
        <f>ROUND((SUM(K87:K178))/3,2)</f>
        <v>0</v>
      </c>
      <c r="L179" s="191">
        <f>ROUND((SUM(L87:L178))/3,2)</f>
        <v>0</v>
      </c>
      <c r="M179" s="191">
        <f>ROUND((SUM(M87:M178))/3,2)</f>
        <v>0</v>
      </c>
      <c r="N179" s="191"/>
      <c r="O179" s="191"/>
      <c r="P179" s="192"/>
      <c r="Q179" s="191"/>
      <c r="R179" s="191"/>
      <c r="S179" s="192">
        <f>ROUND((SUM(S87:S178))/3,2)</f>
        <v>4.6900000000000004</v>
      </c>
      <c r="T179" s="191"/>
      <c r="U179" s="191"/>
      <c r="V179" s="200">
        <f>ROUND((SUM(V87:V178))/3,2)</f>
        <v>2.38</v>
      </c>
      <c r="W179" s="53"/>
      <c r="Z179">
        <f>(SUM(Z87:Z178))</f>
        <v>0</v>
      </c>
    </row>
  </sheetData>
  <mergeCells count="138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69:D69"/>
    <mergeCell ref="B70:D70"/>
    <mergeCell ref="B72:D72"/>
    <mergeCell ref="B76:V76"/>
    <mergeCell ref="H1:I1"/>
    <mergeCell ref="B78:E78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D90:E90"/>
    <mergeCell ref="D91:E91"/>
    <mergeCell ref="D92:E92"/>
    <mergeCell ref="D93:E93"/>
    <mergeCell ref="D94:E94"/>
    <mergeCell ref="D95:E95"/>
    <mergeCell ref="B79:E79"/>
    <mergeCell ref="B80:E80"/>
    <mergeCell ref="I78:P78"/>
    <mergeCell ref="D87:E87"/>
    <mergeCell ref="D88:E88"/>
    <mergeCell ref="D89:E89"/>
    <mergeCell ref="D103:E103"/>
    <mergeCell ref="D104:E104"/>
    <mergeCell ref="D105:E105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115:E115"/>
    <mergeCell ref="D117:E117"/>
    <mergeCell ref="D118:E118"/>
    <mergeCell ref="D119:E119"/>
    <mergeCell ref="D121:E121"/>
    <mergeCell ref="D123:E123"/>
    <mergeCell ref="D109:E109"/>
    <mergeCell ref="D110:E110"/>
    <mergeCell ref="D111:E111"/>
    <mergeCell ref="D112:E112"/>
    <mergeCell ref="D113:E113"/>
    <mergeCell ref="D114:E114"/>
    <mergeCell ref="D131:E131"/>
    <mergeCell ref="D132:E132"/>
    <mergeCell ref="D133:E133"/>
    <mergeCell ref="D134:E134"/>
    <mergeCell ref="D135:E135"/>
    <mergeCell ref="D136:E136"/>
    <mergeCell ref="D124:E124"/>
    <mergeCell ref="D125:E125"/>
    <mergeCell ref="D126:E126"/>
    <mergeCell ref="D127:E127"/>
    <mergeCell ref="D128:E128"/>
    <mergeCell ref="D130:E130"/>
    <mergeCell ref="D144:E144"/>
    <mergeCell ref="D145:E145"/>
    <mergeCell ref="D147:E147"/>
    <mergeCell ref="D148:E148"/>
    <mergeCell ref="D149:E149"/>
    <mergeCell ref="D150:E150"/>
    <mergeCell ref="D137:E137"/>
    <mergeCell ref="D138:E138"/>
    <mergeCell ref="D140:E140"/>
    <mergeCell ref="D141:E141"/>
    <mergeCell ref="D142:E142"/>
    <mergeCell ref="D143:E143"/>
    <mergeCell ref="D159:E159"/>
    <mergeCell ref="D160:E160"/>
    <mergeCell ref="D161:E161"/>
    <mergeCell ref="D162:E162"/>
    <mergeCell ref="D163:E163"/>
    <mergeCell ref="D164:E164"/>
    <mergeCell ref="D152:E152"/>
    <mergeCell ref="D154:E154"/>
    <mergeCell ref="D155:E155"/>
    <mergeCell ref="D156:E156"/>
    <mergeCell ref="D157:E157"/>
    <mergeCell ref="D158:E158"/>
    <mergeCell ref="D178:E178"/>
    <mergeCell ref="D179:E179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</mergeCells>
  <hyperlinks>
    <hyperlink ref="B1:C1" location="A2:A2" tooltip="Klikni na prechod ku Kryciemu listu..." display="Krycí list rozpočtu" xr:uid="{AF050F8A-DEFC-4F66-9A8C-40DECACF0542}"/>
    <hyperlink ref="E1:F1" location="A54:A54" tooltip="Klikni na prechod ku rekapitulácii..." display="Rekapitulácia rozpočtu" xr:uid="{2E498EE5-5A2E-4580-AE46-C9F6DE544590}"/>
    <hyperlink ref="H1:I1" location="B86:B86" tooltip="Klikni na prechod ku Rozpočet..." display="Rozpočet" xr:uid="{3CCE8AF0-A354-44B6-AC2F-AC3AA458D6E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300" r:id="rId1"/>
  <headerFooter>
    <oddHeader>&amp;C&amp;B&amp; Rozpočet Oprava priestorov CVČ - stavebná časť / Herňa</oddHeader>
    <oddFooter>&amp;RStrana &amp;P z &amp;N    &amp;L&amp;7Spracované systémom Systematic® Kalkulus, tel.: 051 77 10 585</oddFooter>
  </headerFooter>
  <rowBreaks count="2" manualBreakCount="2">
    <brk id="40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SO 15495</vt:lpstr>
      <vt:lpstr>SO 15496</vt:lpstr>
      <vt:lpstr>'SO 15495'!Oblasť_tlače</vt:lpstr>
      <vt:lpstr>'SO 15496'!Oblasť_tlače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2021-11-16T11:53:33Z</dcterms:created>
  <dcterms:modified xsi:type="dcterms:W3CDTF">2021-11-16T13:43:34Z</dcterms:modified>
</cp:coreProperties>
</file>